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19-20\Retention Rates\"/>
    </mc:Choice>
  </mc:AlternateContent>
  <bookViews>
    <workbookView xWindow="360" yWindow="390" windowWidth="24240" windowHeight="11990" tabRatio="666" activeTab="1"/>
  </bookViews>
  <sheets>
    <sheet name="Final-UG" sheetId="9" r:id="rId1"/>
    <sheet name="Final-GR" sheetId="10" r:id="rId2"/>
  </sheets>
  <definedNames>
    <definedName name="_xlnm.Print_Titles" localSheetId="1">'Final-GR'!$1:$5</definedName>
    <definedName name="_xlnm.Print_Titles" localSheetId="0">'Final-UG'!$1:$5</definedName>
  </definedNames>
  <calcPr calcId="162913"/>
</workbook>
</file>

<file path=xl/calcChain.xml><?xml version="1.0" encoding="utf-8"?>
<calcChain xmlns="http://schemas.openxmlformats.org/spreadsheetml/2006/main">
  <c r="H47" i="9" l="1"/>
  <c r="G47" i="9"/>
  <c r="E47" i="9"/>
  <c r="K45" i="9"/>
  <c r="J45" i="9"/>
  <c r="K44" i="9"/>
  <c r="J44" i="9"/>
  <c r="K43" i="9"/>
  <c r="J43" i="9"/>
  <c r="K42" i="9"/>
  <c r="J42" i="9"/>
  <c r="K41" i="9"/>
  <c r="J41" i="9"/>
  <c r="K40" i="9"/>
  <c r="J40" i="9"/>
  <c r="H37" i="9"/>
  <c r="G37" i="9"/>
  <c r="E37" i="9"/>
  <c r="K35" i="9"/>
  <c r="J35" i="9"/>
  <c r="K34" i="9"/>
  <c r="J34" i="9"/>
  <c r="H31" i="9"/>
  <c r="G31" i="9"/>
  <c r="E31" i="9"/>
  <c r="K29" i="9"/>
  <c r="J29" i="9"/>
  <c r="K27" i="9"/>
  <c r="J27" i="9"/>
  <c r="K26" i="9"/>
  <c r="J26" i="9"/>
  <c r="K25" i="9"/>
  <c r="J25" i="9"/>
  <c r="K24" i="9"/>
  <c r="J24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36" i="10"/>
  <c r="J36" i="10"/>
  <c r="H34" i="10"/>
  <c r="G34" i="10"/>
  <c r="E34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H24" i="10"/>
  <c r="G24" i="10"/>
  <c r="E24" i="10"/>
  <c r="K22" i="10"/>
  <c r="J22" i="10"/>
  <c r="K21" i="10"/>
  <c r="J21" i="10"/>
  <c r="K20" i="10"/>
  <c r="J20" i="10"/>
  <c r="H17" i="10"/>
  <c r="H39" i="10" s="1"/>
  <c r="G17" i="10"/>
  <c r="E17" i="10"/>
  <c r="K14" i="10"/>
  <c r="J14" i="10"/>
  <c r="K13" i="10"/>
  <c r="J13" i="10"/>
  <c r="K12" i="10"/>
  <c r="J12" i="10"/>
  <c r="K10" i="10"/>
  <c r="J10" i="10"/>
  <c r="K9" i="10"/>
  <c r="J9" i="10"/>
  <c r="K8" i="10"/>
  <c r="J8" i="10"/>
  <c r="K24" i="10" l="1"/>
  <c r="J34" i="10"/>
  <c r="J17" i="10"/>
  <c r="K47" i="9"/>
  <c r="J37" i="9"/>
  <c r="J47" i="9"/>
  <c r="E50" i="9"/>
  <c r="J31" i="9"/>
  <c r="K37" i="9"/>
  <c r="H50" i="9"/>
  <c r="G50" i="9"/>
  <c r="J50" i="9" s="1"/>
  <c r="K31" i="9"/>
  <c r="E39" i="10"/>
  <c r="K34" i="10"/>
  <c r="J24" i="10"/>
  <c r="K17" i="10"/>
  <c r="G39" i="10"/>
  <c r="J39" i="10" s="1"/>
  <c r="AI36" i="10"/>
  <c r="AH36" i="10"/>
  <c r="AA36" i="10"/>
  <c r="Z36" i="10"/>
  <c r="S36" i="10"/>
  <c r="R36" i="10"/>
  <c r="AF34" i="10"/>
  <c r="AE34" i="10"/>
  <c r="AH34" i="10" s="1"/>
  <c r="AC34" i="10"/>
  <c r="X34" i="10"/>
  <c r="W34" i="10"/>
  <c r="U34" i="10"/>
  <c r="P34" i="10"/>
  <c r="O34" i="10"/>
  <c r="M34" i="10"/>
  <c r="AI32" i="10"/>
  <c r="AH32" i="10"/>
  <c r="AA32" i="10"/>
  <c r="Z32" i="10"/>
  <c r="S32" i="10"/>
  <c r="R32" i="10"/>
  <c r="AI31" i="10"/>
  <c r="AH31" i="10"/>
  <c r="AA31" i="10"/>
  <c r="Z31" i="10"/>
  <c r="S31" i="10"/>
  <c r="R31" i="10"/>
  <c r="AI30" i="10"/>
  <c r="AH30" i="10"/>
  <c r="AA30" i="10"/>
  <c r="Z30" i="10"/>
  <c r="S30" i="10"/>
  <c r="R30" i="10"/>
  <c r="AI29" i="10"/>
  <c r="AH29" i="10"/>
  <c r="AA29" i="10"/>
  <c r="Z29" i="10"/>
  <c r="S29" i="10"/>
  <c r="R29" i="10"/>
  <c r="AI28" i="10"/>
  <c r="AH28" i="10"/>
  <c r="AA28" i="10"/>
  <c r="Z28" i="10"/>
  <c r="S28" i="10"/>
  <c r="R28" i="10"/>
  <c r="AI27" i="10"/>
  <c r="AH27" i="10"/>
  <c r="AA27" i="10"/>
  <c r="Z27" i="10"/>
  <c r="S27" i="10"/>
  <c r="R27" i="10"/>
  <c r="AF24" i="10"/>
  <c r="AI24" i="10" s="1"/>
  <c r="AE24" i="10"/>
  <c r="AC24" i="10"/>
  <c r="X24" i="10"/>
  <c r="W24" i="10"/>
  <c r="Z24" i="10" s="1"/>
  <c r="U24" i="10"/>
  <c r="P24" i="10"/>
  <c r="O24" i="10"/>
  <c r="M24" i="10"/>
  <c r="AI22" i="10"/>
  <c r="AH22" i="10"/>
  <c r="AA22" i="10"/>
  <c r="Z22" i="10"/>
  <c r="S22" i="10"/>
  <c r="R22" i="10"/>
  <c r="AI21" i="10"/>
  <c r="AH21" i="10"/>
  <c r="AA21" i="10"/>
  <c r="Z21" i="10"/>
  <c r="S21" i="10"/>
  <c r="R21" i="10"/>
  <c r="AI20" i="10"/>
  <c r="AH20" i="10"/>
  <c r="AA20" i="10"/>
  <c r="Z20" i="10"/>
  <c r="S20" i="10"/>
  <c r="R20" i="10"/>
  <c r="AF17" i="10"/>
  <c r="AF39" i="10" s="1"/>
  <c r="AE17" i="10"/>
  <c r="AE39" i="10" s="1"/>
  <c r="AC17" i="10"/>
  <c r="X17" i="10"/>
  <c r="W17" i="10"/>
  <c r="U17" i="10"/>
  <c r="U39" i="10" s="1"/>
  <c r="P17" i="10"/>
  <c r="O17" i="10"/>
  <c r="M17" i="10"/>
  <c r="AI14" i="10"/>
  <c r="AH14" i="10"/>
  <c r="AA14" i="10"/>
  <c r="Z14" i="10"/>
  <c r="S14" i="10"/>
  <c r="R14" i="10"/>
  <c r="AI13" i="10"/>
  <c r="AH13" i="10"/>
  <c r="AA13" i="10"/>
  <c r="Z13" i="10"/>
  <c r="S13" i="10"/>
  <c r="R13" i="10"/>
  <c r="AI12" i="10"/>
  <c r="AH12" i="10"/>
  <c r="AA12" i="10"/>
  <c r="Z12" i="10"/>
  <c r="S12" i="10"/>
  <c r="R12" i="10"/>
  <c r="AI10" i="10"/>
  <c r="AH10" i="10"/>
  <c r="AA10" i="10"/>
  <c r="Z10" i="10"/>
  <c r="S10" i="10"/>
  <c r="R10" i="10"/>
  <c r="AI9" i="10"/>
  <c r="AH9" i="10"/>
  <c r="AA9" i="10"/>
  <c r="Z9" i="10"/>
  <c r="S9" i="10"/>
  <c r="R9" i="10"/>
  <c r="AI8" i="10"/>
  <c r="AH8" i="10"/>
  <c r="AA8" i="10"/>
  <c r="Z8" i="10"/>
  <c r="S8" i="10"/>
  <c r="R8" i="10"/>
  <c r="AF47" i="9"/>
  <c r="AE47" i="9"/>
  <c r="AC47" i="9"/>
  <c r="X47" i="9"/>
  <c r="W47" i="9"/>
  <c r="U47" i="9"/>
  <c r="P47" i="9"/>
  <c r="O47" i="9"/>
  <c r="M47" i="9"/>
  <c r="AI45" i="9"/>
  <c r="AH45" i="9"/>
  <c r="AA45" i="9"/>
  <c r="Z45" i="9"/>
  <c r="S45" i="9"/>
  <c r="R45" i="9"/>
  <c r="AI44" i="9"/>
  <c r="AH44" i="9"/>
  <c r="AA44" i="9"/>
  <c r="Z44" i="9"/>
  <c r="S44" i="9"/>
  <c r="R44" i="9"/>
  <c r="AI43" i="9"/>
  <c r="AH43" i="9"/>
  <c r="AA43" i="9"/>
  <c r="Z43" i="9"/>
  <c r="S43" i="9"/>
  <c r="R43" i="9"/>
  <c r="AI42" i="9"/>
  <c r="AH42" i="9"/>
  <c r="AA42" i="9"/>
  <c r="Z42" i="9"/>
  <c r="S42" i="9"/>
  <c r="R42" i="9"/>
  <c r="AI41" i="9"/>
  <c r="AH41" i="9"/>
  <c r="AA41" i="9"/>
  <c r="Z41" i="9"/>
  <c r="S41" i="9"/>
  <c r="R41" i="9"/>
  <c r="AI40" i="9"/>
  <c r="AH40" i="9"/>
  <c r="AA40" i="9"/>
  <c r="Z40" i="9"/>
  <c r="S40" i="9"/>
  <c r="R40" i="9"/>
  <c r="AF37" i="9"/>
  <c r="AE37" i="9"/>
  <c r="AH37" i="9" s="1"/>
  <c r="AC37" i="9"/>
  <c r="X37" i="9"/>
  <c r="W37" i="9"/>
  <c r="U37" i="9"/>
  <c r="P37" i="9"/>
  <c r="O37" i="9"/>
  <c r="R37" i="9" s="1"/>
  <c r="M37" i="9"/>
  <c r="AI35" i="9"/>
  <c r="AH35" i="9"/>
  <c r="AA35" i="9"/>
  <c r="Z35" i="9"/>
  <c r="S35" i="9"/>
  <c r="R35" i="9"/>
  <c r="AI34" i="9"/>
  <c r="AH34" i="9"/>
  <c r="AA34" i="9"/>
  <c r="Z34" i="9"/>
  <c r="S34" i="9"/>
  <c r="R34" i="9"/>
  <c r="AF31" i="9"/>
  <c r="AE31" i="9"/>
  <c r="AH31" i="9" s="1"/>
  <c r="AC31" i="9"/>
  <c r="X31" i="9"/>
  <c r="X50" i="9" s="1"/>
  <c r="AA50" i="9" s="1"/>
  <c r="W31" i="9"/>
  <c r="U31" i="9"/>
  <c r="P31" i="9"/>
  <c r="O31" i="9"/>
  <c r="O50" i="9" s="1"/>
  <c r="R50" i="9" s="1"/>
  <c r="R31" i="9"/>
  <c r="M31" i="9"/>
  <c r="AI29" i="9"/>
  <c r="AH29" i="9"/>
  <c r="AA29" i="9"/>
  <c r="Z29" i="9"/>
  <c r="S29" i="9"/>
  <c r="R29" i="9"/>
  <c r="AI27" i="9"/>
  <c r="AH27" i="9"/>
  <c r="AA27" i="9"/>
  <c r="Z27" i="9"/>
  <c r="S27" i="9"/>
  <c r="R27" i="9"/>
  <c r="AI26" i="9"/>
  <c r="AH26" i="9"/>
  <c r="AA26" i="9"/>
  <c r="Z26" i="9"/>
  <c r="S26" i="9"/>
  <c r="R26" i="9"/>
  <c r="AI25" i="9"/>
  <c r="AH25" i="9"/>
  <c r="AA25" i="9"/>
  <c r="Z25" i="9"/>
  <c r="S25" i="9"/>
  <c r="R25" i="9"/>
  <c r="AI24" i="9"/>
  <c r="AH24" i="9"/>
  <c r="AA24" i="9"/>
  <c r="Z24" i="9"/>
  <c r="S24" i="9"/>
  <c r="R24" i="9"/>
  <c r="AI22" i="9"/>
  <c r="AH22" i="9"/>
  <c r="AA22" i="9"/>
  <c r="Z22" i="9"/>
  <c r="S22" i="9"/>
  <c r="R22" i="9"/>
  <c r="AI21" i="9"/>
  <c r="AH21" i="9"/>
  <c r="AA21" i="9"/>
  <c r="Z21" i="9"/>
  <c r="S21" i="9"/>
  <c r="R21" i="9"/>
  <c r="AI20" i="9"/>
  <c r="AH20" i="9"/>
  <c r="AA20" i="9"/>
  <c r="Z20" i="9"/>
  <c r="S20" i="9"/>
  <c r="R20" i="9"/>
  <c r="AI19" i="9"/>
  <c r="AH19" i="9"/>
  <c r="AA19" i="9"/>
  <c r="Z19" i="9"/>
  <c r="S19" i="9"/>
  <c r="R19" i="9"/>
  <c r="AI18" i="9"/>
  <c r="AH18" i="9"/>
  <c r="AA18" i="9"/>
  <c r="Z18" i="9"/>
  <c r="S18" i="9"/>
  <c r="R18" i="9"/>
  <c r="AI17" i="9"/>
  <c r="AH17" i="9"/>
  <c r="AA17" i="9"/>
  <c r="Z17" i="9"/>
  <c r="S17" i="9"/>
  <c r="R17" i="9"/>
  <c r="AI16" i="9"/>
  <c r="AH16" i="9"/>
  <c r="AA16" i="9"/>
  <c r="Z16" i="9"/>
  <c r="S16" i="9"/>
  <c r="R16" i="9"/>
  <c r="AI15" i="9"/>
  <c r="AH15" i="9"/>
  <c r="AA15" i="9"/>
  <c r="Z15" i="9"/>
  <c r="S15" i="9"/>
  <c r="R15" i="9"/>
  <c r="AI14" i="9"/>
  <c r="AH14" i="9"/>
  <c r="AA14" i="9"/>
  <c r="Z14" i="9"/>
  <c r="S14" i="9"/>
  <c r="R14" i="9"/>
  <c r="AI13" i="9"/>
  <c r="AH13" i="9"/>
  <c r="AA13" i="9"/>
  <c r="Z13" i="9"/>
  <c r="S13" i="9"/>
  <c r="R13" i="9"/>
  <c r="AI12" i="9"/>
  <c r="AH12" i="9"/>
  <c r="AA12" i="9"/>
  <c r="Z12" i="9"/>
  <c r="S12" i="9"/>
  <c r="R12" i="9"/>
  <c r="AI11" i="9"/>
  <c r="AH11" i="9"/>
  <c r="AA11" i="9"/>
  <c r="Z11" i="9"/>
  <c r="S11" i="9"/>
  <c r="R11" i="9"/>
  <c r="AI10" i="9"/>
  <c r="AH10" i="9"/>
  <c r="AA10" i="9"/>
  <c r="Z10" i="9"/>
  <c r="S10" i="9"/>
  <c r="R10" i="9"/>
  <c r="AI9" i="9"/>
  <c r="AH9" i="9"/>
  <c r="AA9" i="9"/>
  <c r="Z9" i="9"/>
  <c r="S9" i="9"/>
  <c r="R9" i="9"/>
  <c r="AI8" i="9"/>
  <c r="AH8" i="9"/>
  <c r="AA8" i="9"/>
  <c r="Z8" i="9"/>
  <c r="S8" i="9"/>
  <c r="R8" i="9"/>
  <c r="P50" i="9"/>
  <c r="AC50" i="9"/>
  <c r="AH47" i="9"/>
  <c r="Z47" i="9"/>
  <c r="AH24" i="10"/>
  <c r="AF50" i="9"/>
  <c r="R47" i="9"/>
  <c r="Z34" i="10"/>
  <c r="R17" i="10"/>
  <c r="R24" i="10"/>
  <c r="AI34" i="10"/>
  <c r="W50" i="9"/>
  <c r="S37" i="9"/>
  <c r="S47" i="9"/>
  <c r="AA47" i="9"/>
  <c r="Z37" i="9"/>
  <c r="M50" i="9"/>
  <c r="U50" i="9"/>
  <c r="AI31" i="9"/>
  <c r="AI37" i="9"/>
  <c r="Z31" i="9"/>
  <c r="AA37" i="9"/>
  <c r="AI47" i="9"/>
  <c r="AE50" i="9"/>
  <c r="AA31" i="9"/>
  <c r="Z50" i="9"/>
  <c r="AI50" i="9"/>
  <c r="AH50" i="9"/>
  <c r="AA24" i="10" l="1"/>
  <c r="S24" i="10"/>
  <c r="P39" i="10"/>
  <c r="AH17" i="10"/>
  <c r="AA17" i="10"/>
  <c r="AI17" i="10"/>
  <c r="O39" i="10"/>
  <c r="R39" i="10" s="1"/>
  <c r="K50" i="9"/>
  <c r="S50" i="9"/>
  <c r="S31" i="9"/>
  <c r="Z17" i="10"/>
  <c r="S34" i="10"/>
  <c r="R34" i="10"/>
  <c r="W39" i="10"/>
  <c r="Z39" i="10" s="1"/>
  <c r="AC39" i="10"/>
  <c r="AI39" i="10" s="1"/>
  <c r="S17" i="10"/>
  <c r="X39" i="10"/>
  <c r="AA39" i="10" s="1"/>
  <c r="M39" i="10"/>
  <c r="AA34" i="10"/>
  <c r="K39" i="10"/>
  <c r="S39" i="10" l="1"/>
  <c r="AH39" i="10"/>
</calcChain>
</file>

<file path=xl/sharedStrings.xml><?xml version="1.0" encoding="utf-8"?>
<sst xmlns="http://schemas.openxmlformats.org/spreadsheetml/2006/main" count="158" uniqueCount="62">
  <si>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</si>
  <si>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</si>
  <si>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</si>
  <si>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</si>
  <si>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</si>
  <si>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</si>
  <si>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</si>
  <si>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</si>
  <si>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Literacy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</si>
  <si>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</si>
  <si>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</si>
  <si>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</si>
  <si>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</si>
  <si>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</si>
  <si>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</si>
  <si>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</si>
  <si>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</si>
  <si>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</si>
  <si>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</si>
  <si>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</si>
  <si>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</si>
  <si>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</si>
  <si>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</si>
  <si>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</si>
  <si>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</si>
  <si>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</si>
  <si>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</si>
  <si>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</si>
  <si>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</si>
  <si>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</si>
  <si>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</si>
  <si>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</si>
  <si>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</si>
  <si>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</si>
  <si>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</si>
  <si>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>SCHOOL/</t>
  </si>
  <si>
    <t xml:space="preserve"> Advisement/Pre-Major</t>
  </si>
  <si>
    <t>UNDERGRADUATE TOTAL</t>
  </si>
  <si>
    <t>UNDERGRADUATE</t>
  </si>
  <si>
    <t>GRADUATE</t>
  </si>
  <si>
    <t>GRADUATE TOTAL</t>
  </si>
  <si>
    <t>NOTE:</t>
  </si>
  <si>
    <t>Graduate retention counts include some students who completed their degree within one year.</t>
  </si>
  <si>
    <t>1st-Time FT Student Cohort</t>
  </si>
  <si>
    <t xml:space="preserve"> Non-matric./ pre-grad</t>
  </si>
  <si>
    <t>Fall 2014</t>
  </si>
  <si>
    <t>FALL 2014 - FALL 2015</t>
  </si>
  <si>
    <t>At Cort-land (in other Dept.)</t>
  </si>
  <si>
    <t>At Cort-land</t>
  </si>
  <si>
    <t>Fall 2015</t>
  </si>
  <si>
    <t>FALL 2015- FALL 2016</t>
  </si>
  <si>
    <t>FALL 2016- FALL 2017</t>
  </si>
  <si>
    <t>Fall 2016</t>
  </si>
  <si>
    <t>FALL 2017- FALL 2018</t>
  </si>
  <si>
    <t>Fall 2017</t>
  </si>
  <si>
    <t xml:space="preserve">New Graduate FT Cohort </t>
  </si>
  <si>
    <t xml:space="preserve">New Grad-uate FT Cohort </t>
  </si>
  <si>
    <t>Communication/Media Studies</t>
  </si>
  <si>
    <t>FIRST-YEAR RETENTION RATES OF FULL-TIME NEW GRADUATE STUDENTS</t>
  </si>
  <si>
    <t>FIRST-YEAR RETENTION RATES OF FULL-TIME FIRST-TIME ENTERING STUDENTS</t>
  </si>
  <si>
    <t>Fall 2018</t>
  </si>
  <si>
    <t>FALL 2018- FALL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</si>
</sst>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 applyFont="1"/>
    <xf numFmtId="0" fontId="2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3" fillId="0" borderId="2" xfId="0" applyFont="1" applyBorder="1" applyAlignment="1"/>
    <xf numFmtId="0" fontId="7" fillId="0" borderId="2" xfId="0" quotePrefix="1" applyFont="1" applyBorder="1" applyAlignment="1"/>
    <xf numFmtId="0" fontId="2" fillId="0" borderId="2" xfId="0" applyFont="1" applyBorder="1"/>
    <xf numFmtId="0" fontId="0" fillId="0" borderId="2" xfId="0" applyBorder="1" applyAlignment="1">
      <alignment wrapText="1"/>
    </xf>
    <xf numFmtId="0" fontId="2" fillId="0" borderId="2" xfId="0" applyFont="1" applyBorder="1" applyAlignment="1"/>
    <xf numFmtId="0" fontId="3" fillId="0" borderId="2" xfId="0" applyFont="1" applyBorder="1"/>
    <xf numFmtId="0" fontId="2" fillId="0" borderId="2" xfId="0" applyFont="1" applyFill="1" applyBorder="1"/>
    <xf numFmtId="0" fontId="9" fillId="0" borderId="2" xfId="0" applyFont="1" applyBorder="1"/>
    <xf numFmtId="0" fontId="2" fillId="0" borderId="3" xfId="0" applyFont="1" applyBorder="1" applyAlignment="1"/>
    <xf numFmtId="0" fontId="2" fillId="0" borderId="3" xfId="0" applyFont="1" applyBorder="1"/>
    <xf numFmtId="164" fontId="2" fillId="0" borderId="3" xfId="2" applyNumberFormat="1" applyFont="1" applyBorder="1" applyProtection="1">
      <protection locked="0"/>
    </xf>
    <xf numFmtId="9" fontId="2" fillId="0" borderId="3" xfId="1" applyFont="1" applyBorder="1" applyProtection="1">
      <protection locked="0"/>
    </xf>
    <xf numFmtId="0" fontId="2" fillId="0" borderId="4" xfId="0" applyFont="1" applyBorder="1"/>
    <xf numFmtId="0" fontId="3" fillId="0" borderId="3" xfId="0" applyFont="1" applyBorder="1" applyAlignment="1"/>
    <xf numFmtId="0" fontId="3" fillId="0" borderId="3" xfId="0" applyFont="1" applyBorder="1"/>
    <xf numFmtId="164" fontId="2" fillId="0" borderId="3" xfId="0" applyNumberFormat="1" applyFont="1" applyBorder="1" applyAlignment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0" xfId="2" applyNumberFormat="1" applyFont="1" applyBorder="1" applyProtection="1">
      <protection locked="0"/>
    </xf>
    <xf numFmtId="9" fontId="2" fillId="0" borderId="0" xfId="1" applyFont="1" applyBorder="1" applyProtection="1">
      <protection locked="0"/>
    </xf>
    <xf numFmtId="0" fontId="7" fillId="0" borderId="5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/>
    <xf numFmtId="0" fontId="0" fillId="0" borderId="5" xfId="0" applyFont="1" applyBorder="1" applyAlignment="1">
      <alignment horizontal="center" wrapText="1"/>
    </xf>
    <xf numFmtId="0" fontId="2" fillId="0" borderId="5" xfId="0" applyFont="1" applyBorder="1" applyAlignment="1"/>
    <xf numFmtId="9" fontId="2" fillId="0" borderId="5" xfId="1" applyFont="1" applyBorder="1" applyProtection="1">
      <protection locked="0"/>
    </xf>
    <xf numFmtId="164" fontId="3" fillId="0" borderId="5" xfId="2" applyNumberFormat="1" applyFont="1" applyBorder="1" applyProtection="1">
      <protection locked="0"/>
    </xf>
    <xf numFmtId="9" fontId="2" fillId="0" borderId="7" xfId="1" applyFont="1" applyBorder="1" applyProtection="1">
      <protection locked="0"/>
    </xf>
    <xf numFmtId="164" fontId="2" fillId="0" borderId="5" xfId="2" applyNumberFormat="1" applyFont="1" applyBorder="1" applyProtection="1">
      <protection locked="0"/>
    </xf>
    <xf numFmtId="0" fontId="9" fillId="0" borderId="5" xfId="0" applyFont="1" applyBorder="1" applyAlignment="1">
      <alignment horizontal="right"/>
    </xf>
  </cellXfs>
  <cellStyles count="10">
    <cellStyle name="Normal" xfId="0" builtinId="0"/>
    <cellStyle name="Normal 2" xfId="4"/>
    <cellStyle name="Normal 3 2" xfId="6"/>
    <cellStyle name="Normal 4" xfId="5"/>
    <cellStyle name="Normal 6" xfId="7"/>
    <cellStyle name="Normal 8" xfId="9"/>
    <cellStyle name="Normal_Fall 2006 academic majors" xfId="2"/>
    <cellStyle name="Normal_headcount-25yr-2008b" xfId="3"/>
    <cellStyle name="Percent" xfId="1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796875" defaultRowHeight="13" x14ac:dyDescent="0.3"/>
  <cols>
    <col min="1" max="2" width="2.26953125" style="1" customWidth="1"/>
    <col min="3" max="3" width="23.7265625" style="2" customWidth="1"/>
    <col min="4" max="4" width="1.7265625" style="2" customWidth="1"/>
    <col min="5" max="5" width="8.26953125" style="2" customWidth="1"/>
    <col min="6" max="6" width="0.81640625" style="2" customWidth="1"/>
    <col min="7" max="8" width="6.54296875" style="2" customWidth="1"/>
    <col min="9" max="9" width="0.81640625" style="2" customWidth="1"/>
    <col min="10" max="11" width="5.7265625" style="2" customWidth="1"/>
    <col min="12" max="12" width="1.7265625" style="2" customWidth="1"/>
    <col min="13" max="13" width="8.26953125" style="2" customWidth="1"/>
    <col min="14" max="14" width="0.81640625" style="2" customWidth="1"/>
    <col min="15" max="16" width="6.54296875" style="2" customWidth="1"/>
    <col min="17" max="17" width="0.81640625" style="2" customWidth="1"/>
    <col min="18" max="19" width="5.7265625" style="2" customWidth="1"/>
    <col min="20" max="20" width="1.7265625" style="2" customWidth="1"/>
    <col min="21" max="21" width="8.26953125" style="2" customWidth="1"/>
    <col min="22" max="22" width="0.81640625" style="2" customWidth="1"/>
    <col min="23" max="24" width="6.54296875" style="2" customWidth="1"/>
    <col min="25" max="25" width="0.81640625" style="2" customWidth="1"/>
    <col min="26" max="27" width="5.7265625" style="2" customWidth="1"/>
    <col min="28" max="28" width="1.7265625" style="2" customWidth="1"/>
    <col min="29" max="29" width="8.26953125" style="2" customWidth="1"/>
    <col min="30" max="30" width="0.81640625" style="2" customWidth="1"/>
    <col min="31" max="32" width="6.54296875" style="2" customWidth="1"/>
    <col min="33" max="33" width="0.81640625" style="2" customWidth="1"/>
    <col min="34" max="35" width="5.7265625" style="2" customWidth="1"/>
    <col min="36" max="36" width="1.7265625" style="2" customWidth="1"/>
    <col min="37" max="37" width="8.26953125" style="2" customWidth="1"/>
    <col min="38" max="38" width="0.81640625" style="2" customWidth="1"/>
    <col min="39" max="40" width="6.54296875" style="2" customWidth="1"/>
    <col min="41" max="41" width="0.81640625" style="2" customWidth="1"/>
    <col min="42" max="43" width="5.7265625" style="2" customWidth="1"/>
    <col min="44" max="44" width="1.7265625" style="3" customWidth="1"/>
    <col min="45" max="16384" width="9.1796875" style="1"/>
  </cols>
  <sheetData>
    <row r="1" spans="1:44" ht="14" x14ac:dyDescent="0.3">
      <c r="B1" s="24" t="s">
        <v>59</v>
      </c>
    </row>
    <row r="2" spans="1:44" x14ac:dyDescent="0.3">
      <c r="E2" s="16" t="s">
        <v>61</v>
      </c>
      <c r="F2" s="16"/>
      <c r="G2" s="16"/>
      <c r="H2" s="16"/>
      <c r="I2" s="16"/>
      <c r="J2" s="16"/>
      <c r="K2" s="53"/>
      <c r="M2" s="16" t="s">
        <v>53</v>
      </c>
      <c r="N2" s="16"/>
      <c r="O2" s="16"/>
      <c r="P2" s="16"/>
      <c r="Q2" s="16"/>
      <c r="R2" s="16"/>
      <c r="S2" s="53"/>
      <c r="U2" s="16" t="s">
        <v>51</v>
      </c>
      <c r="V2" s="16"/>
      <c r="W2" s="16"/>
      <c r="X2" s="16"/>
      <c r="Y2" s="16"/>
      <c r="Z2" s="16"/>
      <c r="AA2" s="53"/>
      <c r="AC2" s="16" t="s">
        <v>50</v>
      </c>
      <c r="AD2" s="16"/>
      <c r="AE2" s="16"/>
      <c r="AF2" s="16"/>
      <c r="AG2" s="16"/>
      <c r="AH2" s="16"/>
      <c r="AI2" s="53"/>
      <c r="AK2" s="16" t="s">
        <v>46</v>
      </c>
      <c r="AL2" s="16"/>
      <c r="AM2" s="16"/>
      <c r="AN2" s="16"/>
      <c r="AO2" s="16"/>
      <c r="AP2" s="16"/>
      <c r="AQ2" s="16"/>
      <c r="AR2" s="33"/>
    </row>
    <row r="3" spans="1:44" ht="25.5" customHeight="1" x14ac:dyDescent="0.3">
      <c r="B3" s="2" t="s">
        <v>35</v>
      </c>
      <c r="E3" s="17" t="s">
        <v>60</v>
      </c>
      <c r="F3" s="16"/>
      <c r="G3" s="21" t="s">
        <v>34</v>
      </c>
      <c r="H3" s="20"/>
      <c r="I3" s="16"/>
      <c r="J3" s="21" t="s">
        <v>33</v>
      </c>
      <c r="K3" s="54"/>
      <c r="M3" s="17" t="s">
        <v>54</v>
      </c>
      <c r="N3" s="16"/>
      <c r="O3" s="21" t="s">
        <v>34</v>
      </c>
      <c r="P3" s="20"/>
      <c r="Q3" s="16"/>
      <c r="R3" s="21" t="s">
        <v>33</v>
      </c>
      <c r="S3" s="54"/>
      <c r="U3" s="17" t="s">
        <v>52</v>
      </c>
      <c r="V3" s="16"/>
      <c r="W3" s="21" t="s">
        <v>34</v>
      </c>
      <c r="X3" s="20"/>
      <c r="Y3" s="16"/>
      <c r="Z3" s="21" t="s">
        <v>33</v>
      </c>
      <c r="AA3" s="54"/>
      <c r="AC3" s="17" t="s">
        <v>49</v>
      </c>
      <c r="AD3" s="16"/>
      <c r="AE3" s="21" t="s">
        <v>34</v>
      </c>
      <c r="AF3" s="20"/>
      <c r="AG3" s="16"/>
      <c r="AH3" s="21" t="s">
        <v>33</v>
      </c>
      <c r="AI3" s="54"/>
      <c r="AK3" s="17" t="s">
        <v>45</v>
      </c>
      <c r="AL3" s="16"/>
      <c r="AM3" s="21" t="s">
        <v>34</v>
      </c>
      <c r="AN3" s="20"/>
      <c r="AO3" s="16"/>
      <c r="AP3" s="21" t="s">
        <v>33</v>
      </c>
      <c r="AQ3" s="20"/>
      <c r="AR3" s="33"/>
    </row>
    <row r="4" spans="1:44" s="15" customFormat="1" ht="66" customHeight="1" x14ac:dyDescent="0.3">
      <c r="A4" s="19"/>
      <c r="B4" s="19"/>
      <c r="C4" s="8" t="s">
        <v>32</v>
      </c>
      <c r="D4" s="8"/>
      <c r="E4" s="17" t="s">
        <v>43</v>
      </c>
      <c r="F4" s="18"/>
      <c r="G4" s="17" t="s">
        <v>31</v>
      </c>
      <c r="H4" s="17" t="s">
        <v>47</v>
      </c>
      <c r="I4" s="18"/>
      <c r="J4" s="17" t="s">
        <v>31</v>
      </c>
      <c r="K4" s="55" t="s">
        <v>48</v>
      </c>
      <c r="L4" s="8"/>
      <c r="M4" s="17" t="s">
        <v>43</v>
      </c>
      <c r="N4" s="18"/>
      <c r="O4" s="17" t="s">
        <v>31</v>
      </c>
      <c r="P4" s="17" t="s">
        <v>47</v>
      </c>
      <c r="Q4" s="18"/>
      <c r="R4" s="17" t="s">
        <v>31</v>
      </c>
      <c r="S4" s="55" t="s">
        <v>48</v>
      </c>
      <c r="T4" s="8"/>
      <c r="U4" s="17" t="s">
        <v>43</v>
      </c>
      <c r="V4" s="18"/>
      <c r="W4" s="17" t="s">
        <v>31</v>
      </c>
      <c r="X4" s="17" t="s">
        <v>47</v>
      </c>
      <c r="Y4" s="18"/>
      <c r="Z4" s="17" t="s">
        <v>31</v>
      </c>
      <c r="AA4" s="55" t="s">
        <v>48</v>
      </c>
      <c r="AB4" s="8"/>
      <c r="AC4" s="17" t="s">
        <v>43</v>
      </c>
      <c r="AD4" s="18"/>
      <c r="AE4" s="17" t="s">
        <v>31</v>
      </c>
      <c r="AF4" s="17" t="s">
        <v>47</v>
      </c>
      <c r="AG4" s="18"/>
      <c r="AH4" s="17" t="s">
        <v>31</v>
      </c>
      <c r="AI4" s="55" t="s">
        <v>48</v>
      </c>
      <c r="AJ4" s="8"/>
      <c r="AK4" s="17" t="s">
        <v>43</v>
      </c>
      <c r="AL4" s="18"/>
      <c r="AM4" s="17" t="s">
        <v>31</v>
      </c>
      <c r="AN4" s="17" t="s">
        <v>47</v>
      </c>
      <c r="AO4" s="18"/>
      <c r="AP4" s="17" t="s">
        <v>31</v>
      </c>
      <c r="AQ4" s="17" t="s">
        <v>48</v>
      </c>
      <c r="AR4" s="34"/>
    </row>
    <row r="5" spans="1:44" x14ac:dyDescent="0.3">
      <c r="K5" s="56"/>
      <c r="S5" s="56"/>
      <c r="AA5" s="56"/>
      <c r="AI5" s="56"/>
      <c r="AR5" s="35"/>
    </row>
    <row r="6" spans="1:44" s="11" customFormat="1" x14ac:dyDescent="0.3">
      <c r="A6" s="23" t="s">
        <v>38</v>
      </c>
      <c r="C6" s="14"/>
      <c r="D6" s="14"/>
      <c r="E6" s="12"/>
      <c r="F6" s="12"/>
      <c r="G6" s="13"/>
      <c r="H6" s="13"/>
      <c r="I6" s="13"/>
      <c r="J6" s="12"/>
      <c r="K6" s="57"/>
      <c r="L6" s="14"/>
      <c r="M6" s="12"/>
      <c r="N6" s="12"/>
      <c r="O6" s="13"/>
      <c r="P6" s="13"/>
      <c r="Q6" s="13"/>
      <c r="R6" s="12"/>
      <c r="S6" s="57"/>
      <c r="T6" s="14"/>
      <c r="U6" s="12"/>
      <c r="V6" s="12"/>
      <c r="W6" s="13"/>
      <c r="X6" s="13"/>
      <c r="Y6" s="13"/>
      <c r="Z6" s="12"/>
      <c r="AA6" s="57"/>
      <c r="AB6" s="14"/>
      <c r="AC6" s="12"/>
      <c r="AD6" s="12"/>
      <c r="AE6" s="13"/>
      <c r="AF6" s="13"/>
      <c r="AG6" s="13"/>
      <c r="AH6" s="12"/>
      <c r="AI6" s="57"/>
      <c r="AJ6" s="14"/>
      <c r="AK6" s="12"/>
      <c r="AL6" s="12"/>
      <c r="AM6" s="13"/>
      <c r="AN6" s="13"/>
      <c r="AO6" s="13"/>
      <c r="AP6" s="12"/>
      <c r="AQ6" s="12"/>
      <c r="AR6" s="36"/>
    </row>
    <row r="7" spans="1:44" x14ac:dyDescent="0.3">
      <c r="A7" s="19"/>
      <c r="B7" s="8" t="s">
        <v>12</v>
      </c>
      <c r="C7" s="6"/>
      <c r="D7" s="6"/>
      <c r="E7" s="1"/>
      <c r="F7" s="1"/>
      <c r="G7" s="1"/>
      <c r="H7" s="1"/>
      <c r="I7" s="1"/>
      <c r="J7" s="1"/>
      <c r="K7" s="58"/>
      <c r="L7" s="6"/>
      <c r="M7" s="1"/>
      <c r="N7" s="1"/>
      <c r="O7" s="1"/>
      <c r="P7" s="1"/>
      <c r="Q7" s="1"/>
      <c r="R7" s="1"/>
      <c r="S7" s="58"/>
      <c r="T7" s="6"/>
      <c r="U7" s="1"/>
      <c r="V7" s="1"/>
      <c r="W7" s="1"/>
      <c r="X7" s="1"/>
      <c r="Y7" s="1"/>
      <c r="Z7" s="1"/>
      <c r="AA7" s="58"/>
      <c r="AB7" s="6"/>
      <c r="AC7" s="1"/>
      <c r="AD7" s="1"/>
      <c r="AE7" s="1"/>
      <c r="AF7" s="1"/>
      <c r="AG7" s="1"/>
      <c r="AH7" s="1"/>
      <c r="AI7" s="58"/>
      <c r="AJ7" s="6"/>
      <c r="AK7" s="1"/>
      <c r="AL7" s="1"/>
      <c r="AM7" s="1"/>
      <c r="AN7" s="1"/>
      <c r="AO7" s="1"/>
      <c r="AP7" s="1"/>
      <c r="AQ7" s="1"/>
      <c r="AR7" s="37"/>
    </row>
    <row r="8" spans="1:44" ht="12.5" x14ac:dyDescent="0.25">
      <c r="A8" s="6"/>
      <c r="B8" s="6"/>
      <c r="C8" s="6" t="s">
        <v>30</v>
      </c>
      <c r="D8" s="6"/>
      <c r="E8" s="4">
        <v>0</v>
      </c>
      <c r="F8" s="4"/>
      <c r="G8" s="4"/>
      <c r="H8" s="4"/>
      <c r="I8" s="4"/>
      <c r="J8" s="22" t="e">
        <f>IF(E8=0,NA(),G8/E8)</f>
        <v>#N/A</v>
      </c>
      <c r="K8" s="59" t="e">
        <f>IF(E8=0,NA(),SUM(G8:H8)/E8)</f>
        <v>#N/A</v>
      </c>
      <c r="L8" s="6"/>
      <c r="M8" s="4">
        <v>0</v>
      </c>
      <c r="N8" s="4"/>
      <c r="O8" s="4"/>
      <c r="P8" s="4"/>
      <c r="Q8" s="4"/>
      <c r="R8" s="22" t="e">
        <f>IF(M8=0,NA(),O8/M8)</f>
        <v>#N/A</v>
      </c>
      <c r="S8" s="59" t="e">
        <f>IF(M8=0,NA(),SUM(O8:P8)/M8)</f>
        <v>#N/A</v>
      </c>
      <c r="T8" s="6"/>
      <c r="U8" s="4">
        <v>0</v>
      </c>
      <c r="V8" s="4"/>
      <c r="W8" s="4"/>
      <c r="X8" s="4"/>
      <c r="Y8" s="4"/>
      <c r="Z8" s="22" t="e">
        <f>IF(U8=0,NA(),W8/U8)</f>
        <v>#N/A</v>
      </c>
      <c r="AA8" s="59" t="e">
        <f>IF(U8=0,NA(),SUM(W8:X8)/U8)</f>
        <v>#N/A</v>
      </c>
      <c r="AB8" s="6"/>
      <c r="AC8" s="4">
        <v>0</v>
      </c>
      <c r="AD8" s="4"/>
      <c r="AE8" s="4"/>
      <c r="AF8" s="4"/>
      <c r="AG8" s="4"/>
      <c r="AH8" s="22" t="e">
        <f>IF(AC8&gt;0,AE8/AC8,NA())</f>
        <v>#N/A</v>
      </c>
      <c r="AI8" s="59" t="e">
        <f>IF(AC8&gt;0,(AE8+AF8)/AC8,NA())</f>
        <v>#N/A</v>
      </c>
      <c r="AJ8" s="6"/>
      <c r="AK8" s="4">
        <v>0</v>
      </c>
      <c r="AL8" s="4"/>
      <c r="AM8" s="4"/>
      <c r="AN8" s="4"/>
      <c r="AO8" s="4"/>
      <c r="AP8" s="22" t="e">
        <v>#N/A</v>
      </c>
      <c r="AQ8" s="22" t="e">
        <v>#N/A</v>
      </c>
      <c r="AR8" s="35"/>
    </row>
    <row r="9" spans="1:44" ht="12.5" x14ac:dyDescent="0.25">
      <c r="A9" s="6"/>
      <c r="B9" s="6"/>
      <c r="C9" s="6" t="s">
        <v>29</v>
      </c>
      <c r="D9" s="6"/>
      <c r="E9" s="4">
        <v>8</v>
      </c>
      <c r="F9" s="4"/>
      <c r="G9" s="4">
        <v>6</v>
      </c>
      <c r="H9" s="4">
        <v>0</v>
      </c>
      <c r="I9" s="4"/>
      <c r="J9" s="22">
        <f t="shared" ref="J9:J22" si="0">IF(E9=0,NA(),G9/E9)</f>
        <v>0.75</v>
      </c>
      <c r="K9" s="59">
        <f t="shared" ref="K9:K22" si="1">IF(E9=0,NA(),SUM(G9:H9)/E9)</f>
        <v>0.75</v>
      </c>
      <c r="L9" s="6"/>
      <c r="M9" s="4">
        <v>12</v>
      </c>
      <c r="N9" s="4"/>
      <c r="O9" s="4">
        <v>6</v>
      </c>
      <c r="P9" s="4">
        <v>1</v>
      </c>
      <c r="Q9" s="4"/>
      <c r="R9" s="22">
        <f t="shared" ref="R9:R22" si="2">IF(M9=0,NA(),O9/M9)</f>
        <v>0.5</v>
      </c>
      <c r="S9" s="59">
        <f t="shared" ref="S9:S22" si="3">IF(M9=0,NA(),SUM(O9:P9)/M9)</f>
        <v>0.58333333333333337</v>
      </c>
      <c r="T9" s="6"/>
      <c r="U9" s="4">
        <v>6</v>
      </c>
      <c r="V9" s="4"/>
      <c r="W9" s="4">
        <v>4</v>
      </c>
      <c r="X9" s="4">
        <v>1</v>
      </c>
      <c r="Y9" s="4"/>
      <c r="Z9" s="22">
        <f t="shared" ref="Z9:Z29" si="4">IF(U9=0,NA(),W9/U9)</f>
        <v>0.66666666666666663</v>
      </c>
      <c r="AA9" s="59">
        <f t="shared" ref="AA9:AA22" si="5">IF(U9=0,NA(),SUM(W9:X9)/U9)</f>
        <v>0.83333333333333337</v>
      </c>
      <c r="AB9" s="6"/>
      <c r="AC9" s="4">
        <v>15</v>
      </c>
      <c r="AD9" s="4"/>
      <c r="AE9" s="4">
        <v>7</v>
      </c>
      <c r="AF9" s="4">
        <v>2</v>
      </c>
      <c r="AG9" s="4"/>
      <c r="AH9" s="22">
        <f t="shared" ref="AH9:AH14" si="6">AE9/AC9</f>
        <v>0.46666666666666667</v>
      </c>
      <c r="AI9" s="59">
        <f t="shared" ref="AI9:AI14" si="7">(AE9+AF9)/AC9</f>
        <v>0.6</v>
      </c>
      <c r="AJ9" s="6"/>
      <c r="AK9" s="4">
        <v>10</v>
      </c>
      <c r="AL9" s="4"/>
      <c r="AM9" s="4">
        <v>6</v>
      </c>
      <c r="AN9" s="4">
        <v>0</v>
      </c>
      <c r="AO9" s="4"/>
      <c r="AP9" s="22">
        <v>0.6</v>
      </c>
      <c r="AQ9" s="22">
        <v>0.6</v>
      </c>
      <c r="AR9" s="35"/>
    </row>
    <row r="10" spans="1:44" ht="12.5" x14ac:dyDescent="0.25">
      <c r="A10" s="6"/>
      <c r="B10" s="6"/>
      <c r="C10" s="6" t="s">
        <v>57</v>
      </c>
      <c r="D10" s="6"/>
      <c r="E10" s="4">
        <v>36</v>
      </c>
      <c r="F10" s="4"/>
      <c r="G10" s="4">
        <v>28</v>
      </c>
      <c r="H10" s="4">
        <v>4</v>
      </c>
      <c r="I10" s="4"/>
      <c r="J10" s="22">
        <f t="shared" si="0"/>
        <v>0.77777777777777779</v>
      </c>
      <c r="K10" s="59">
        <f t="shared" si="1"/>
        <v>0.88888888888888884</v>
      </c>
      <c r="L10" s="6"/>
      <c r="M10" s="4">
        <v>29</v>
      </c>
      <c r="N10" s="4"/>
      <c r="O10" s="4">
        <v>18</v>
      </c>
      <c r="P10" s="4">
        <v>3</v>
      </c>
      <c r="Q10" s="4"/>
      <c r="R10" s="22">
        <f t="shared" si="2"/>
        <v>0.62068965517241381</v>
      </c>
      <c r="S10" s="59">
        <f t="shared" si="3"/>
        <v>0.72413793103448276</v>
      </c>
      <c r="T10" s="6"/>
      <c r="U10" s="4">
        <v>31</v>
      </c>
      <c r="V10" s="4"/>
      <c r="W10" s="4">
        <v>23</v>
      </c>
      <c r="X10" s="4">
        <v>1</v>
      </c>
      <c r="Y10" s="4"/>
      <c r="Z10" s="22">
        <f t="shared" si="4"/>
        <v>0.74193548387096775</v>
      </c>
      <c r="AA10" s="59">
        <f t="shared" si="5"/>
        <v>0.77419354838709675</v>
      </c>
      <c r="AB10" s="6"/>
      <c r="AC10" s="4">
        <v>48</v>
      </c>
      <c r="AD10" s="4"/>
      <c r="AE10" s="4">
        <v>34</v>
      </c>
      <c r="AF10" s="4">
        <v>3</v>
      </c>
      <c r="AG10" s="4"/>
      <c r="AH10" s="22">
        <f t="shared" si="6"/>
        <v>0.70833333333333337</v>
      </c>
      <c r="AI10" s="59">
        <f t="shared" si="7"/>
        <v>0.77083333333333337</v>
      </c>
      <c r="AJ10" s="6"/>
      <c r="AK10" s="4">
        <v>36</v>
      </c>
      <c r="AL10" s="4"/>
      <c r="AM10" s="4">
        <v>26</v>
      </c>
      <c r="AN10" s="4">
        <v>0</v>
      </c>
      <c r="AO10" s="4"/>
      <c r="AP10" s="22">
        <v>0.72222222222222221</v>
      </c>
      <c r="AQ10" s="22">
        <v>0.72222222222222221</v>
      </c>
      <c r="AR10" s="35"/>
    </row>
    <row r="11" spans="1:44" ht="12.5" x14ac:dyDescent="0.25">
      <c r="A11" s="6"/>
      <c r="B11" s="6"/>
      <c r="C11" s="6" t="s">
        <v>28</v>
      </c>
      <c r="D11" s="6"/>
      <c r="E11" s="4">
        <v>56</v>
      </c>
      <c r="F11" s="4"/>
      <c r="G11" s="4">
        <v>41</v>
      </c>
      <c r="H11" s="4">
        <v>4</v>
      </c>
      <c r="I11" s="4"/>
      <c r="J11" s="22">
        <f t="shared" si="0"/>
        <v>0.7321428571428571</v>
      </c>
      <c r="K11" s="59">
        <f t="shared" si="1"/>
        <v>0.8035714285714286</v>
      </c>
      <c r="L11" s="6"/>
      <c r="M11" s="4">
        <v>66</v>
      </c>
      <c r="N11" s="4"/>
      <c r="O11" s="4">
        <v>44</v>
      </c>
      <c r="P11" s="4">
        <v>9</v>
      </c>
      <c r="Q11" s="4"/>
      <c r="R11" s="22">
        <f t="shared" si="2"/>
        <v>0.66666666666666663</v>
      </c>
      <c r="S11" s="59">
        <f t="shared" si="3"/>
        <v>0.80303030303030298</v>
      </c>
      <c r="T11" s="6"/>
      <c r="U11" s="4">
        <v>77</v>
      </c>
      <c r="V11" s="4"/>
      <c r="W11" s="4">
        <v>51</v>
      </c>
      <c r="X11" s="4">
        <v>8</v>
      </c>
      <c r="Y11" s="4"/>
      <c r="Z11" s="22">
        <f t="shared" si="4"/>
        <v>0.66233766233766234</v>
      </c>
      <c r="AA11" s="59">
        <f t="shared" si="5"/>
        <v>0.76623376623376627</v>
      </c>
      <c r="AB11" s="6"/>
      <c r="AC11" s="4">
        <v>67</v>
      </c>
      <c r="AD11" s="4"/>
      <c r="AE11" s="4">
        <v>36</v>
      </c>
      <c r="AF11" s="4">
        <v>8</v>
      </c>
      <c r="AG11" s="4"/>
      <c r="AH11" s="22">
        <f t="shared" si="6"/>
        <v>0.53731343283582089</v>
      </c>
      <c r="AI11" s="59">
        <f t="shared" si="7"/>
        <v>0.65671641791044777</v>
      </c>
      <c r="AJ11" s="6"/>
      <c r="AK11" s="4">
        <v>49</v>
      </c>
      <c r="AL11" s="4"/>
      <c r="AM11" s="4">
        <v>30</v>
      </c>
      <c r="AN11" s="4">
        <v>5</v>
      </c>
      <c r="AO11" s="4"/>
      <c r="AP11" s="22">
        <v>0.61224489795918369</v>
      </c>
      <c r="AQ11" s="22">
        <v>0.7142857142857143</v>
      </c>
      <c r="AR11" s="35"/>
    </row>
    <row r="12" spans="1:44" ht="12.5" x14ac:dyDescent="0.25">
      <c r="A12" s="6"/>
      <c r="B12" s="6"/>
      <c r="C12" s="6" t="s">
        <v>27</v>
      </c>
      <c r="D12" s="6"/>
      <c r="E12" s="4">
        <v>28</v>
      </c>
      <c r="F12" s="4"/>
      <c r="G12" s="4">
        <v>18</v>
      </c>
      <c r="H12" s="4">
        <v>2</v>
      </c>
      <c r="I12" s="4"/>
      <c r="J12" s="22">
        <f t="shared" si="0"/>
        <v>0.6428571428571429</v>
      </c>
      <c r="K12" s="59">
        <f t="shared" si="1"/>
        <v>0.7142857142857143</v>
      </c>
      <c r="L12" s="6"/>
      <c r="M12" s="4">
        <v>18</v>
      </c>
      <c r="N12" s="4"/>
      <c r="O12" s="4">
        <v>9</v>
      </c>
      <c r="P12" s="4">
        <v>3</v>
      </c>
      <c r="Q12" s="4"/>
      <c r="R12" s="22">
        <f t="shared" si="2"/>
        <v>0.5</v>
      </c>
      <c r="S12" s="59">
        <f t="shared" si="3"/>
        <v>0.66666666666666663</v>
      </c>
      <c r="T12" s="6"/>
      <c r="U12" s="4">
        <v>11</v>
      </c>
      <c r="V12" s="4"/>
      <c r="W12" s="4">
        <v>6</v>
      </c>
      <c r="X12" s="4">
        <v>0</v>
      </c>
      <c r="Y12" s="4"/>
      <c r="Z12" s="22">
        <f t="shared" si="4"/>
        <v>0.54545454545454541</v>
      </c>
      <c r="AA12" s="59">
        <f t="shared" si="5"/>
        <v>0.54545454545454541</v>
      </c>
      <c r="AB12" s="6"/>
      <c r="AC12" s="4">
        <v>19</v>
      </c>
      <c r="AD12" s="4"/>
      <c r="AE12" s="4">
        <v>15</v>
      </c>
      <c r="AF12" s="4">
        <v>1</v>
      </c>
      <c r="AG12" s="4"/>
      <c r="AH12" s="22">
        <f t="shared" si="6"/>
        <v>0.78947368421052633</v>
      </c>
      <c r="AI12" s="59">
        <f t="shared" si="7"/>
        <v>0.84210526315789469</v>
      </c>
      <c r="AJ12" s="6"/>
      <c r="AK12" s="4">
        <v>21</v>
      </c>
      <c r="AL12" s="4"/>
      <c r="AM12" s="4">
        <v>16</v>
      </c>
      <c r="AN12" s="4">
        <v>1</v>
      </c>
      <c r="AO12" s="4"/>
      <c r="AP12" s="22">
        <v>0.76190476190476186</v>
      </c>
      <c r="AQ12" s="22">
        <v>0.80952380952380953</v>
      </c>
      <c r="AR12" s="35"/>
    </row>
    <row r="13" spans="1:44" ht="12.5" x14ac:dyDescent="0.25">
      <c r="A13" s="6"/>
      <c r="B13" s="6"/>
      <c r="C13" s="6" t="s">
        <v>26</v>
      </c>
      <c r="D13" s="6"/>
      <c r="E13" s="4">
        <v>2</v>
      </c>
      <c r="F13" s="4"/>
      <c r="G13" s="4">
        <v>2</v>
      </c>
      <c r="H13" s="4">
        <v>0</v>
      </c>
      <c r="I13" s="4"/>
      <c r="J13" s="22">
        <f t="shared" si="0"/>
        <v>1</v>
      </c>
      <c r="K13" s="59">
        <f t="shared" si="1"/>
        <v>1</v>
      </c>
      <c r="L13" s="6"/>
      <c r="M13" s="4">
        <v>1</v>
      </c>
      <c r="N13" s="4"/>
      <c r="O13" s="4">
        <v>1</v>
      </c>
      <c r="P13" s="4">
        <v>0</v>
      </c>
      <c r="Q13" s="4"/>
      <c r="R13" s="22">
        <f t="shared" si="2"/>
        <v>1</v>
      </c>
      <c r="S13" s="59">
        <f t="shared" si="3"/>
        <v>1</v>
      </c>
      <c r="T13" s="6"/>
      <c r="U13" s="4">
        <v>1</v>
      </c>
      <c r="V13" s="4"/>
      <c r="W13" s="4">
        <v>1</v>
      </c>
      <c r="X13" s="4">
        <v>0</v>
      </c>
      <c r="Y13" s="4"/>
      <c r="Z13" s="22">
        <f t="shared" si="4"/>
        <v>1</v>
      </c>
      <c r="AA13" s="59">
        <f t="shared" si="5"/>
        <v>1</v>
      </c>
      <c r="AB13" s="6"/>
      <c r="AC13" s="4">
        <v>0</v>
      </c>
      <c r="AD13" s="4"/>
      <c r="AE13" s="4"/>
      <c r="AF13" s="4"/>
      <c r="AG13" s="4"/>
      <c r="AH13" s="22" t="e">
        <f>IF(AC13&gt;0,AE13/AC13,NA())</f>
        <v>#N/A</v>
      </c>
      <c r="AI13" s="59" t="e">
        <f>IF(AC13&gt;0,(AE13+AF13)/AC13,NA())</f>
        <v>#N/A</v>
      </c>
      <c r="AJ13" s="6"/>
      <c r="AK13" s="4">
        <v>1</v>
      </c>
      <c r="AL13" s="4"/>
      <c r="AM13" s="4">
        <v>1</v>
      </c>
      <c r="AN13" s="4">
        <v>0</v>
      </c>
      <c r="AO13" s="4"/>
      <c r="AP13" s="22">
        <v>1</v>
      </c>
      <c r="AQ13" s="22">
        <v>1</v>
      </c>
      <c r="AR13" s="35"/>
    </row>
    <row r="14" spans="1:44" ht="12.5" x14ac:dyDescent="0.25">
      <c r="A14" s="6"/>
      <c r="B14" s="6"/>
      <c r="C14" s="6" t="s">
        <v>25</v>
      </c>
      <c r="D14" s="6"/>
      <c r="E14" s="4">
        <v>42</v>
      </c>
      <c r="F14" s="4"/>
      <c r="G14" s="4">
        <v>28</v>
      </c>
      <c r="H14" s="4">
        <v>8</v>
      </c>
      <c r="I14" s="4"/>
      <c r="J14" s="22">
        <f t="shared" si="0"/>
        <v>0.66666666666666663</v>
      </c>
      <c r="K14" s="59">
        <f t="shared" si="1"/>
        <v>0.8571428571428571</v>
      </c>
      <c r="L14" s="6"/>
      <c r="M14" s="4">
        <v>47</v>
      </c>
      <c r="N14" s="4"/>
      <c r="O14" s="4">
        <v>35</v>
      </c>
      <c r="P14" s="4">
        <v>6</v>
      </c>
      <c r="Q14" s="4"/>
      <c r="R14" s="22">
        <f t="shared" si="2"/>
        <v>0.74468085106382975</v>
      </c>
      <c r="S14" s="59">
        <f t="shared" si="3"/>
        <v>0.87234042553191493</v>
      </c>
      <c r="T14" s="6"/>
      <c r="U14" s="4">
        <v>29</v>
      </c>
      <c r="V14" s="4"/>
      <c r="W14" s="4">
        <v>17</v>
      </c>
      <c r="X14" s="4">
        <v>4</v>
      </c>
      <c r="Y14" s="4"/>
      <c r="Z14" s="22">
        <f t="shared" si="4"/>
        <v>0.58620689655172409</v>
      </c>
      <c r="AA14" s="59">
        <f t="shared" si="5"/>
        <v>0.72413793103448276</v>
      </c>
      <c r="AB14" s="6"/>
      <c r="AC14" s="4">
        <v>31</v>
      </c>
      <c r="AD14" s="4"/>
      <c r="AE14" s="4">
        <v>21</v>
      </c>
      <c r="AF14" s="4">
        <v>3</v>
      </c>
      <c r="AG14" s="4"/>
      <c r="AH14" s="22">
        <f t="shared" si="6"/>
        <v>0.67741935483870963</v>
      </c>
      <c r="AI14" s="59">
        <f t="shared" si="7"/>
        <v>0.77419354838709675</v>
      </c>
      <c r="AJ14" s="6"/>
      <c r="AK14" s="4">
        <v>31</v>
      </c>
      <c r="AL14" s="4"/>
      <c r="AM14" s="4">
        <v>19</v>
      </c>
      <c r="AN14" s="4">
        <v>5</v>
      </c>
      <c r="AO14" s="4"/>
      <c r="AP14" s="22">
        <v>0.61290322580645162</v>
      </c>
      <c r="AQ14" s="22">
        <v>0.77419354838709675</v>
      </c>
      <c r="AR14" s="35"/>
    </row>
    <row r="15" spans="1:44" ht="12.5" x14ac:dyDescent="0.25">
      <c r="A15" s="6"/>
      <c r="B15" s="6"/>
      <c r="C15" s="6" t="s">
        <v>24</v>
      </c>
      <c r="D15" s="6"/>
      <c r="E15" s="4">
        <v>5</v>
      </c>
      <c r="F15" s="4"/>
      <c r="G15" s="4">
        <v>5</v>
      </c>
      <c r="H15" s="4">
        <v>0</v>
      </c>
      <c r="I15" s="4"/>
      <c r="J15" s="22">
        <f t="shared" si="0"/>
        <v>1</v>
      </c>
      <c r="K15" s="59">
        <f t="shared" si="1"/>
        <v>1</v>
      </c>
      <c r="L15" s="6"/>
      <c r="M15" s="4">
        <v>10</v>
      </c>
      <c r="N15" s="4"/>
      <c r="O15" s="4">
        <v>7</v>
      </c>
      <c r="P15" s="4">
        <v>3</v>
      </c>
      <c r="Q15" s="4"/>
      <c r="R15" s="22">
        <f t="shared" si="2"/>
        <v>0.7</v>
      </c>
      <c r="S15" s="59">
        <f t="shared" si="3"/>
        <v>1</v>
      </c>
      <c r="T15" s="6"/>
      <c r="U15" s="4">
        <v>7</v>
      </c>
      <c r="V15" s="4"/>
      <c r="W15" s="4">
        <v>6</v>
      </c>
      <c r="X15" s="4">
        <v>1</v>
      </c>
      <c r="Y15" s="4"/>
      <c r="Z15" s="22">
        <f t="shared" si="4"/>
        <v>0.8571428571428571</v>
      </c>
      <c r="AA15" s="59">
        <f t="shared" si="5"/>
        <v>1</v>
      </c>
      <c r="AB15" s="6"/>
      <c r="AC15" s="4">
        <v>2</v>
      </c>
      <c r="AD15" s="4"/>
      <c r="AE15" s="4">
        <v>2</v>
      </c>
      <c r="AF15" s="4">
        <v>0</v>
      </c>
      <c r="AG15" s="4"/>
      <c r="AH15" s="22">
        <f>IF(AC15&gt;0,AE15/AC15,NA())</f>
        <v>1</v>
      </c>
      <c r="AI15" s="59">
        <f>IF(AC15&gt;0,(AE15+AF15)/AC15,NA())</f>
        <v>1</v>
      </c>
      <c r="AJ15" s="6"/>
      <c r="AK15" s="4">
        <v>5</v>
      </c>
      <c r="AL15" s="4"/>
      <c r="AM15" s="4">
        <v>1</v>
      </c>
      <c r="AN15" s="4">
        <v>1</v>
      </c>
      <c r="AO15" s="4"/>
      <c r="AP15" s="22">
        <v>0.2</v>
      </c>
      <c r="AQ15" s="22">
        <v>0.4</v>
      </c>
      <c r="AR15" s="35"/>
    </row>
    <row r="16" spans="1:44" ht="12.5" x14ac:dyDescent="0.25">
      <c r="A16" s="6"/>
      <c r="B16" s="6"/>
      <c r="C16" s="6" t="s">
        <v>23</v>
      </c>
      <c r="D16" s="6"/>
      <c r="E16" s="4">
        <v>20</v>
      </c>
      <c r="F16" s="4"/>
      <c r="G16" s="4">
        <v>13</v>
      </c>
      <c r="H16" s="4">
        <v>4</v>
      </c>
      <c r="I16" s="4"/>
      <c r="J16" s="22">
        <f t="shared" si="0"/>
        <v>0.65</v>
      </c>
      <c r="K16" s="59">
        <f t="shared" si="1"/>
        <v>0.85</v>
      </c>
      <c r="L16" s="6"/>
      <c r="M16" s="4">
        <v>33</v>
      </c>
      <c r="N16" s="4"/>
      <c r="O16" s="4">
        <v>23</v>
      </c>
      <c r="P16" s="4">
        <v>6</v>
      </c>
      <c r="Q16" s="4"/>
      <c r="R16" s="22">
        <f t="shared" si="2"/>
        <v>0.69696969696969702</v>
      </c>
      <c r="S16" s="59">
        <f t="shared" si="3"/>
        <v>0.87878787878787878</v>
      </c>
      <c r="T16" s="6"/>
      <c r="U16" s="4">
        <v>19</v>
      </c>
      <c r="V16" s="4"/>
      <c r="W16" s="4">
        <v>14</v>
      </c>
      <c r="X16" s="4">
        <v>1</v>
      </c>
      <c r="Y16" s="4"/>
      <c r="Z16" s="22">
        <f t="shared" si="4"/>
        <v>0.73684210526315785</v>
      </c>
      <c r="AA16" s="59">
        <f t="shared" si="5"/>
        <v>0.78947368421052633</v>
      </c>
      <c r="AB16" s="6"/>
      <c r="AC16" s="4">
        <v>22</v>
      </c>
      <c r="AD16" s="4"/>
      <c r="AE16" s="4">
        <v>14</v>
      </c>
      <c r="AF16" s="4">
        <v>4</v>
      </c>
      <c r="AG16" s="4"/>
      <c r="AH16" s="22">
        <f t="shared" ref="AH16:AH18" si="8">AE16/AC16</f>
        <v>0.63636363636363635</v>
      </c>
      <c r="AI16" s="59">
        <f t="shared" ref="AI16:AI18" si="9">(AE16+AF16)/AC16</f>
        <v>0.81818181818181823</v>
      </c>
      <c r="AJ16" s="6"/>
      <c r="AK16" s="4">
        <v>29</v>
      </c>
      <c r="AL16" s="4"/>
      <c r="AM16" s="4">
        <v>23</v>
      </c>
      <c r="AN16" s="4"/>
      <c r="AO16" s="4"/>
      <c r="AP16" s="22">
        <v>0.7931034482758621</v>
      </c>
      <c r="AQ16" s="22">
        <v>0.7931034482758621</v>
      </c>
      <c r="AR16" s="35"/>
    </row>
    <row r="17" spans="1:44" ht="12.5" x14ac:dyDescent="0.25">
      <c r="A17" s="6"/>
      <c r="B17" s="6"/>
      <c r="C17" s="6" t="s">
        <v>22</v>
      </c>
      <c r="D17" s="6"/>
      <c r="E17" s="4">
        <v>16</v>
      </c>
      <c r="F17" s="4"/>
      <c r="G17" s="4">
        <v>9</v>
      </c>
      <c r="H17" s="4">
        <v>1</v>
      </c>
      <c r="I17" s="4"/>
      <c r="J17" s="22">
        <f t="shared" si="0"/>
        <v>0.5625</v>
      </c>
      <c r="K17" s="59">
        <f t="shared" si="1"/>
        <v>0.625</v>
      </c>
      <c r="L17" s="6"/>
      <c r="M17" s="4">
        <v>12</v>
      </c>
      <c r="N17" s="4"/>
      <c r="O17" s="4">
        <v>6</v>
      </c>
      <c r="P17" s="4">
        <v>6</v>
      </c>
      <c r="Q17" s="4"/>
      <c r="R17" s="22">
        <f t="shared" si="2"/>
        <v>0.5</v>
      </c>
      <c r="S17" s="59">
        <f t="shared" si="3"/>
        <v>1</v>
      </c>
      <c r="T17" s="6"/>
      <c r="U17" s="4">
        <v>17</v>
      </c>
      <c r="V17" s="4"/>
      <c r="W17" s="4">
        <v>9</v>
      </c>
      <c r="X17" s="4">
        <v>5</v>
      </c>
      <c r="Y17" s="4"/>
      <c r="Z17" s="22">
        <f t="shared" si="4"/>
        <v>0.52941176470588236</v>
      </c>
      <c r="AA17" s="59">
        <f t="shared" si="5"/>
        <v>0.82352941176470584</v>
      </c>
      <c r="AB17" s="6"/>
      <c r="AC17" s="4">
        <v>15</v>
      </c>
      <c r="AD17" s="4"/>
      <c r="AE17" s="4">
        <v>8</v>
      </c>
      <c r="AF17" s="4">
        <v>4</v>
      </c>
      <c r="AG17" s="4"/>
      <c r="AH17" s="22">
        <f t="shared" si="8"/>
        <v>0.53333333333333333</v>
      </c>
      <c r="AI17" s="59">
        <f t="shared" si="9"/>
        <v>0.8</v>
      </c>
      <c r="AJ17" s="6"/>
      <c r="AK17" s="4">
        <v>7</v>
      </c>
      <c r="AL17" s="4"/>
      <c r="AM17" s="4">
        <v>4</v>
      </c>
      <c r="AN17" s="4">
        <v>2</v>
      </c>
      <c r="AO17" s="4"/>
      <c r="AP17" s="22">
        <v>0.5714285714285714</v>
      </c>
      <c r="AQ17" s="22">
        <v>0.8571428571428571</v>
      </c>
      <c r="AR17" s="35"/>
    </row>
    <row r="18" spans="1:44" ht="12.5" x14ac:dyDescent="0.25">
      <c r="A18" s="6"/>
      <c r="B18" s="6"/>
      <c r="C18" s="6" t="s">
        <v>21</v>
      </c>
      <c r="D18" s="6"/>
      <c r="E18" s="4">
        <v>15</v>
      </c>
      <c r="F18" s="4"/>
      <c r="G18" s="4">
        <v>12</v>
      </c>
      <c r="H18" s="4">
        <v>1</v>
      </c>
      <c r="I18" s="4"/>
      <c r="J18" s="22">
        <f t="shared" si="0"/>
        <v>0.8</v>
      </c>
      <c r="K18" s="59">
        <f t="shared" si="1"/>
        <v>0.8666666666666667</v>
      </c>
      <c r="L18" s="6"/>
      <c r="M18" s="4">
        <v>11</v>
      </c>
      <c r="N18" s="4"/>
      <c r="O18" s="4">
        <v>8</v>
      </c>
      <c r="P18" s="4">
        <v>0</v>
      </c>
      <c r="Q18" s="4"/>
      <c r="R18" s="22">
        <f t="shared" si="2"/>
        <v>0.72727272727272729</v>
      </c>
      <c r="S18" s="59">
        <f t="shared" si="3"/>
        <v>0.72727272727272729</v>
      </c>
      <c r="T18" s="6"/>
      <c r="U18" s="4">
        <v>15</v>
      </c>
      <c r="V18" s="4"/>
      <c r="W18" s="4">
        <v>13</v>
      </c>
      <c r="X18" s="4">
        <v>0</v>
      </c>
      <c r="Y18" s="4"/>
      <c r="Z18" s="22">
        <f t="shared" si="4"/>
        <v>0.8666666666666667</v>
      </c>
      <c r="AA18" s="59">
        <f t="shared" si="5"/>
        <v>0.8666666666666667</v>
      </c>
      <c r="AB18" s="6"/>
      <c r="AC18" s="4">
        <v>10</v>
      </c>
      <c r="AD18" s="4"/>
      <c r="AE18" s="4">
        <v>10</v>
      </c>
      <c r="AF18" s="4">
        <v>0</v>
      </c>
      <c r="AG18" s="4"/>
      <c r="AH18" s="22">
        <f t="shared" si="8"/>
        <v>1</v>
      </c>
      <c r="AI18" s="59">
        <f t="shared" si="9"/>
        <v>1</v>
      </c>
      <c r="AJ18" s="6"/>
      <c r="AK18" s="4">
        <v>3</v>
      </c>
      <c r="AL18" s="4"/>
      <c r="AM18" s="4">
        <v>2</v>
      </c>
      <c r="AN18" s="4">
        <v>0</v>
      </c>
      <c r="AO18" s="4"/>
      <c r="AP18" s="22">
        <v>0.66666666666666663</v>
      </c>
      <c r="AQ18" s="22">
        <v>0.66666666666666663</v>
      </c>
      <c r="AR18" s="35"/>
    </row>
    <row r="19" spans="1:44" ht="12.5" x14ac:dyDescent="0.25">
      <c r="A19" s="6"/>
      <c r="B19" s="6"/>
      <c r="C19" s="6" t="s">
        <v>20</v>
      </c>
      <c r="D19" s="6"/>
      <c r="E19" s="4">
        <v>0</v>
      </c>
      <c r="F19" s="4"/>
      <c r="G19" s="4"/>
      <c r="H19" s="4"/>
      <c r="I19" s="4"/>
      <c r="J19" s="22" t="e">
        <f t="shared" si="0"/>
        <v>#N/A</v>
      </c>
      <c r="K19" s="59" t="e">
        <f t="shared" si="1"/>
        <v>#N/A</v>
      </c>
      <c r="L19" s="6"/>
      <c r="M19" s="4">
        <v>1</v>
      </c>
      <c r="N19" s="4"/>
      <c r="O19" s="4">
        <v>0</v>
      </c>
      <c r="P19" s="4">
        <v>0</v>
      </c>
      <c r="Q19" s="4"/>
      <c r="R19" s="22">
        <f t="shared" si="2"/>
        <v>0</v>
      </c>
      <c r="S19" s="59">
        <f t="shared" si="3"/>
        <v>0</v>
      </c>
      <c r="T19" s="6"/>
      <c r="U19" s="4">
        <v>1</v>
      </c>
      <c r="V19" s="4"/>
      <c r="W19" s="4">
        <v>1</v>
      </c>
      <c r="X19" s="4">
        <v>0</v>
      </c>
      <c r="Y19" s="4"/>
      <c r="Z19" s="22">
        <f t="shared" si="4"/>
        <v>1</v>
      </c>
      <c r="AA19" s="59">
        <f t="shared" si="5"/>
        <v>1</v>
      </c>
      <c r="AB19" s="6"/>
      <c r="AC19" s="4">
        <v>0</v>
      </c>
      <c r="AD19" s="4"/>
      <c r="AE19" s="4"/>
      <c r="AF19" s="4"/>
      <c r="AG19" s="4"/>
      <c r="AH19" s="22" t="e">
        <f>IF(AC19&gt;0,AE19/AC19,NA())</f>
        <v>#N/A</v>
      </c>
      <c r="AI19" s="59" t="e">
        <f>IF(AC19&gt;0,(AE19+AF19)/AC19,NA())</f>
        <v>#N/A</v>
      </c>
      <c r="AJ19" s="6"/>
      <c r="AK19" s="4">
        <v>0</v>
      </c>
      <c r="AL19" s="4"/>
      <c r="AM19" s="4"/>
      <c r="AN19" s="4"/>
      <c r="AO19" s="4"/>
      <c r="AP19" s="22" t="e">
        <v>#N/A</v>
      </c>
      <c r="AQ19" s="22" t="e">
        <v>#N/A</v>
      </c>
      <c r="AR19" s="35"/>
    </row>
    <row r="20" spans="1:44" ht="12.5" x14ac:dyDescent="0.25">
      <c r="A20" s="6"/>
      <c r="B20" s="6"/>
      <c r="C20" s="6" t="s">
        <v>19</v>
      </c>
      <c r="D20" s="6"/>
      <c r="E20" s="4">
        <v>13</v>
      </c>
      <c r="F20" s="4"/>
      <c r="G20" s="4">
        <v>10</v>
      </c>
      <c r="H20" s="4">
        <v>2</v>
      </c>
      <c r="I20" s="4"/>
      <c r="J20" s="22">
        <f t="shared" si="0"/>
        <v>0.76923076923076927</v>
      </c>
      <c r="K20" s="59">
        <f t="shared" si="1"/>
        <v>0.92307692307692313</v>
      </c>
      <c r="L20" s="6"/>
      <c r="M20" s="4">
        <v>20</v>
      </c>
      <c r="N20" s="4"/>
      <c r="O20" s="4">
        <v>13</v>
      </c>
      <c r="P20" s="4">
        <v>3</v>
      </c>
      <c r="Q20" s="4"/>
      <c r="R20" s="22">
        <f t="shared" si="2"/>
        <v>0.65</v>
      </c>
      <c r="S20" s="59">
        <f t="shared" si="3"/>
        <v>0.8</v>
      </c>
      <c r="T20" s="6"/>
      <c r="U20" s="4">
        <v>17</v>
      </c>
      <c r="V20" s="4"/>
      <c r="W20" s="4">
        <v>11</v>
      </c>
      <c r="X20" s="4">
        <v>2</v>
      </c>
      <c r="Y20" s="4"/>
      <c r="Z20" s="22">
        <f t="shared" si="4"/>
        <v>0.6470588235294118</v>
      </c>
      <c r="AA20" s="59">
        <f t="shared" si="5"/>
        <v>0.76470588235294112</v>
      </c>
      <c r="AB20" s="6"/>
      <c r="AC20" s="4">
        <v>9</v>
      </c>
      <c r="AD20" s="4"/>
      <c r="AE20" s="4">
        <v>6</v>
      </c>
      <c r="AF20" s="4">
        <v>2</v>
      </c>
      <c r="AG20" s="4"/>
      <c r="AH20" s="22">
        <f t="shared" ref="AH20:AH22" si="10">AE20/AC20</f>
        <v>0.66666666666666663</v>
      </c>
      <c r="AI20" s="59">
        <f t="shared" ref="AI20:AI22" si="11">(AE20+AF20)/AC20</f>
        <v>0.88888888888888884</v>
      </c>
      <c r="AJ20" s="6"/>
      <c r="AK20" s="4">
        <v>10</v>
      </c>
      <c r="AL20" s="4"/>
      <c r="AM20" s="4">
        <v>4</v>
      </c>
      <c r="AN20" s="4">
        <v>1</v>
      </c>
      <c r="AO20" s="4"/>
      <c r="AP20" s="22">
        <v>0.4</v>
      </c>
      <c r="AQ20" s="22">
        <v>0.5</v>
      </c>
      <c r="AR20" s="35"/>
    </row>
    <row r="21" spans="1:44" ht="12.5" x14ac:dyDescent="0.25">
      <c r="A21" s="6"/>
      <c r="B21" s="6"/>
      <c r="C21" s="6" t="s">
        <v>18</v>
      </c>
      <c r="D21" s="6"/>
      <c r="E21" s="4">
        <v>69</v>
      </c>
      <c r="F21" s="4"/>
      <c r="G21" s="4">
        <v>37</v>
      </c>
      <c r="H21" s="4">
        <v>11</v>
      </c>
      <c r="I21" s="4"/>
      <c r="J21" s="22">
        <f t="shared" si="0"/>
        <v>0.53623188405797106</v>
      </c>
      <c r="K21" s="59">
        <f t="shared" si="1"/>
        <v>0.69565217391304346</v>
      </c>
      <c r="L21" s="6"/>
      <c r="M21" s="4">
        <v>48</v>
      </c>
      <c r="N21" s="4"/>
      <c r="O21" s="4">
        <v>32</v>
      </c>
      <c r="P21" s="4">
        <v>6</v>
      </c>
      <c r="Q21" s="4"/>
      <c r="R21" s="22">
        <f t="shared" si="2"/>
        <v>0.66666666666666663</v>
      </c>
      <c r="S21" s="59">
        <f t="shared" si="3"/>
        <v>0.79166666666666663</v>
      </c>
      <c r="T21" s="6"/>
      <c r="U21" s="4">
        <v>57</v>
      </c>
      <c r="V21" s="4"/>
      <c r="W21" s="4">
        <v>38</v>
      </c>
      <c r="X21" s="4">
        <v>5</v>
      </c>
      <c r="Y21" s="4"/>
      <c r="Z21" s="22">
        <f t="shared" si="4"/>
        <v>0.66666666666666663</v>
      </c>
      <c r="AA21" s="59">
        <f t="shared" si="5"/>
        <v>0.75438596491228072</v>
      </c>
      <c r="AB21" s="6"/>
      <c r="AC21" s="4">
        <v>56</v>
      </c>
      <c r="AD21" s="4"/>
      <c r="AE21" s="4">
        <v>29</v>
      </c>
      <c r="AF21" s="4">
        <v>11</v>
      </c>
      <c r="AG21" s="4"/>
      <c r="AH21" s="22">
        <f t="shared" si="10"/>
        <v>0.5178571428571429</v>
      </c>
      <c r="AI21" s="59">
        <f t="shared" si="11"/>
        <v>0.7142857142857143</v>
      </c>
      <c r="AJ21" s="6"/>
      <c r="AK21" s="4">
        <v>53</v>
      </c>
      <c r="AL21" s="4"/>
      <c r="AM21" s="4">
        <v>29</v>
      </c>
      <c r="AN21" s="4">
        <v>9</v>
      </c>
      <c r="AO21" s="4"/>
      <c r="AP21" s="22">
        <v>0.54716981132075471</v>
      </c>
      <c r="AQ21" s="22">
        <v>0.71698113207547165</v>
      </c>
      <c r="AR21" s="35"/>
    </row>
    <row r="22" spans="1:44" ht="12.5" x14ac:dyDescent="0.25">
      <c r="A22" s="6"/>
      <c r="B22" s="6"/>
      <c r="C22" s="6" t="s">
        <v>17</v>
      </c>
      <c r="D22" s="6"/>
      <c r="E22" s="4">
        <v>65</v>
      </c>
      <c r="F22" s="4"/>
      <c r="G22" s="4">
        <v>44</v>
      </c>
      <c r="H22" s="4">
        <v>5</v>
      </c>
      <c r="I22" s="4"/>
      <c r="J22" s="22">
        <f t="shared" si="0"/>
        <v>0.67692307692307696</v>
      </c>
      <c r="K22" s="59">
        <f t="shared" si="1"/>
        <v>0.75384615384615383</v>
      </c>
      <c r="L22" s="6"/>
      <c r="M22" s="4">
        <v>82</v>
      </c>
      <c r="N22" s="4"/>
      <c r="O22" s="4">
        <v>56</v>
      </c>
      <c r="P22" s="4">
        <v>7</v>
      </c>
      <c r="Q22" s="4"/>
      <c r="R22" s="22">
        <f t="shared" si="2"/>
        <v>0.68292682926829273</v>
      </c>
      <c r="S22" s="59">
        <f t="shared" si="3"/>
        <v>0.76829268292682928</v>
      </c>
      <c r="T22" s="6"/>
      <c r="U22" s="4">
        <v>62</v>
      </c>
      <c r="V22" s="4"/>
      <c r="W22" s="4">
        <v>43</v>
      </c>
      <c r="X22" s="4">
        <v>8</v>
      </c>
      <c r="Y22" s="4"/>
      <c r="Z22" s="22">
        <f t="shared" si="4"/>
        <v>0.69354838709677424</v>
      </c>
      <c r="AA22" s="59">
        <f t="shared" si="5"/>
        <v>0.82258064516129037</v>
      </c>
      <c r="AB22" s="6"/>
      <c r="AC22" s="4">
        <v>70</v>
      </c>
      <c r="AD22" s="4"/>
      <c r="AE22" s="4">
        <v>44</v>
      </c>
      <c r="AF22" s="4">
        <v>8</v>
      </c>
      <c r="AG22" s="4"/>
      <c r="AH22" s="22">
        <f t="shared" si="10"/>
        <v>0.62857142857142856</v>
      </c>
      <c r="AI22" s="59">
        <f t="shared" si="11"/>
        <v>0.74285714285714288</v>
      </c>
      <c r="AJ22" s="6"/>
      <c r="AK22" s="4">
        <v>51</v>
      </c>
      <c r="AL22" s="4"/>
      <c r="AM22" s="4">
        <v>28</v>
      </c>
      <c r="AN22" s="4">
        <v>7</v>
      </c>
      <c r="AO22" s="4"/>
      <c r="AP22" s="22">
        <v>0.5490196078431373</v>
      </c>
      <c r="AQ22" s="22">
        <v>0.68627450980392157</v>
      </c>
      <c r="AR22" s="35"/>
    </row>
    <row r="23" spans="1:44" ht="12.5" x14ac:dyDescent="0.25">
      <c r="A23" s="6"/>
      <c r="B23" s="6"/>
      <c r="C23" s="28"/>
      <c r="D23" s="28"/>
      <c r="E23" s="1"/>
      <c r="F23" s="1"/>
      <c r="G23" s="1"/>
      <c r="H23" s="1"/>
      <c r="I23" s="1"/>
      <c r="J23" s="1"/>
      <c r="K23" s="58"/>
      <c r="L23" s="28"/>
      <c r="M23" s="1"/>
      <c r="N23" s="1"/>
      <c r="O23" s="1"/>
      <c r="P23" s="1"/>
      <c r="Q23" s="1"/>
      <c r="R23" s="1"/>
      <c r="S23" s="58"/>
      <c r="T23" s="28"/>
      <c r="U23" s="1"/>
      <c r="V23" s="1"/>
      <c r="W23" s="1"/>
      <c r="X23" s="1"/>
      <c r="Y23" s="1"/>
      <c r="Z23" s="1"/>
      <c r="AA23" s="58"/>
      <c r="AB23" s="28"/>
      <c r="AC23" s="1"/>
      <c r="AD23" s="1"/>
      <c r="AE23" s="1"/>
      <c r="AF23" s="1"/>
      <c r="AG23" s="1"/>
      <c r="AH23" s="1"/>
      <c r="AI23" s="58"/>
      <c r="AJ23" s="28"/>
      <c r="AK23" s="1"/>
      <c r="AL23" s="1"/>
      <c r="AM23" s="1"/>
      <c r="AN23" s="1"/>
      <c r="AO23" s="1"/>
      <c r="AP23" s="1"/>
      <c r="AQ23" s="1"/>
      <c r="AR23" s="37"/>
    </row>
    <row r="24" spans="1:44" ht="12.5" x14ac:dyDescent="0.25">
      <c r="A24" s="6"/>
      <c r="B24" s="6"/>
      <c r="C24" s="6" t="s">
        <v>16</v>
      </c>
      <c r="D24" s="6"/>
      <c r="E24" s="4">
        <v>90</v>
      </c>
      <c r="F24" s="4"/>
      <c r="G24" s="4">
        <v>45</v>
      </c>
      <c r="H24" s="4">
        <v>19</v>
      </c>
      <c r="I24" s="4"/>
      <c r="J24" s="22">
        <f t="shared" ref="J24:J27" si="12">IF(E24=0,NA(),G24/E24)</f>
        <v>0.5</v>
      </c>
      <c r="K24" s="59">
        <f t="shared" ref="K24:K27" si="13">IF(E24=0,NA(),SUM(G24:H24)/E24)</f>
        <v>0.71111111111111114</v>
      </c>
      <c r="L24" s="6"/>
      <c r="M24" s="4">
        <v>112</v>
      </c>
      <c r="N24" s="4"/>
      <c r="O24" s="4">
        <v>51</v>
      </c>
      <c r="P24" s="4">
        <v>32</v>
      </c>
      <c r="Q24" s="4"/>
      <c r="R24" s="22">
        <f t="shared" ref="R24:R27" si="14">IF(M24=0,NA(),O24/M24)</f>
        <v>0.45535714285714285</v>
      </c>
      <c r="S24" s="59">
        <f t="shared" ref="S24:S27" si="15">IF(M24=0,NA(),SUM(O24:P24)/M24)</f>
        <v>0.7410714285714286</v>
      </c>
      <c r="T24" s="6"/>
      <c r="U24" s="4">
        <v>94</v>
      </c>
      <c r="V24" s="4"/>
      <c r="W24" s="4">
        <v>48</v>
      </c>
      <c r="X24" s="4">
        <v>27</v>
      </c>
      <c r="Y24" s="4"/>
      <c r="Z24" s="22">
        <f t="shared" si="4"/>
        <v>0.51063829787234039</v>
      </c>
      <c r="AA24" s="59">
        <f t="shared" ref="AA24:AA27" si="16">IF(U24=0,NA(),SUM(W24:X24)/U24)</f>
        <v>0.7978723404255319</v>
      </c>
      <c r="AB24" s="6"/>
      <c r="AC24" s="4">
        <v>96</v>
      </c>
      <c r="AD24" s="4"/>
      <c r="AE24" s="4">
        <v>57</v>
      </c>
      <c r="AF24" s="4">
        <v>17</v>
      </c>
      <c r="AG24" s="4"/>
      <c r="AH24" s="22">
        <f t="shared" ref="AH24:AH27" si="17">AE24/AC24</f>
        <v>0.59375</v>
      </c>
      <c r="AI24" s="59">
        <f t="shared" ref="AI24:AI27" si="18">(AE24+AF24)/AC24</f>
        <v>0.77083333333333337</v>
      </c>
      <c r="AJ24" s="6"/>
      <c r="AK24" s="4">
        <v>102</v>
      </c>
      <c r="AL24" s="4"/>
      <c r="AM24" s="4">
        <v>54</v>
      </c>
      <c r="AN24" s="4">
        <v>19</v>
      </c>
      <c r="AO24" s="4"/>
      <c r="AP24" s="22">
        <v>0.52941176470588236</v>
      </c>
      <c r="AQ24" s="22">
        <v>0.71568627450980393</v>
      </c>
      <c r="AR24" s="35"/>
    </row>
    <row r="25" spans="1:44" ht="12.5" x14ac:dyDescent="0.25">
      <c r="A25" s="6"/>
      <c r="B25" s="6"/>
      <c r="C25" s="6" t="s">
        <v>15</v>
      </c>
      <c r="D25" s="6"/>
      <c r="E25" s="4">
        <v>11</v>
      </c>
      <c r="F25" s="4"/>
      <c r="G25" s="4">
        <v>8</v>
      </c>
      <c r="H25" s="4">
        <v>2</v>
      </c>
      <c r="I25" s="4"/>
      <c r="J25" s="22">
        <f t="shared" si="12"/>
        <v>0.72727272727272729</v>
      </c>
      <c r="K25" s="59">
        <f t="shared" si="13"/>
        <v>0.90909090909090906</v>
      </c>
      <c r="L25" s="6"/>
      <c r="M25" s="4">
        <v>9</v>
      </c>
      <c r="N25" s="4"/>
      <c r="O25" s="4">
        <v>3</v>
      </c>
      <c r="P25" s="4">
        <v>2</v>
      </c>
      <c r="Q25" s="4"/>
      <c r="R25" s="22">
        <f t="shared" si="14"/>
        <v>0.33333333333333331</v>
      </c>
      <c r="S25" s="59">
        <f t="shared" si="15"/>
        <v>0.55555555555555558</v>
      </c>
      <c r="T25" s="6"/>
      <c r="U25" s="4">
        <v>8</v>
      </c>
      <c r="V25" s="4"/>
      <c r="W25" s="4">
        <v>5</v>
      </c>
      <c r="X25" s="4">
        <v>2</v>
      </c>
      <c r="Y25" s="4"/>
      <c r="Z25" s="22">
        <f t="shared" si="4"/>
        <v>0.625</v>
      </c>
      <c r="AA25" s="59">
        <f t="shared" si="16"/>
        <v>0.875</v>
      </c>
      <c r="AB25" s="6"/>
      <c r="AC25" s="4">
        <v>9</v>
      </c>
      <c r="AD25" s="4"/>
      <c r="AE25" s="4">
        <v>5</v>
      </c>
      <c r="AF25" s="4">
        <v>0</v>
      </c>
      <c r="AG25" s="4"/>
      <c r="AH25" s="22">
        <f t="shared" si="17"/>
        <v>0.55555555555555558</v>
      </c>
      <c r="AI25" s="59">
        <f t="shared" si="18"/>
        <v>0.55555555555555558</v>
      </c>
      <c r="AJ25" s="6"/>
      <c r="AK25" s="4">
        <v>15</v>
      </c>
      <c r="AL25" s="4"/>
      <c r="AM25" s="4">
        <v>12</v>
      </c>
      <c r="AN25" s="4">
        <v>1</v>
      </c>
      <c r="AO25" s="4"/>
      <c r="AP25" s="22">
        <v>0.8</v>
      </c>
      <c r="AQ25" s="22">
        <v>0.8666666666666667</v>
      </c>
      <c r="AR25" s="35"/>
    </row>
    <row r="26" spans="1:44" ht="12.5" x14ac:dyDescent="0.25">
      <c r="A26" s="6"/>
      <c r="B26" s="6"/>
      <c r="C26" s="6" t="s">
        <v>14</v>
      </c>
      <c r="D26" s="6"/>
      <c r="E26" s="4">
        <v>8</v>
      </c>
      <c r="F26" s="4"/>
      <c r="G26" s="4">
        <v>5</v>
      </c>
      <c r="H26" s="4">
        <v>1</v>
      </c>
      <c r="I26" s="4"/>
      <c r="J26" s="22">
        <f t="shared" si="12"/>
        <v>0.625</v>
      </c>
      <c r="K26" s="59">
        <f t="shared" si="13"/>
        <v>0.75</v>
      </c>
      <c r="L26" s="6"/>
      <c r="M26" s="4">
        <v>2</v>
      </c>
      <c r="N26" s="4"/>
      <c r="O26" s="4">
        <v>1</v>
      </c>
      <c r="P26" s="4">
        <v>0</v>
      </c>
      <c r="Q26" s="4"/>
      <c r="R26" s="22">
        <f t="shared" si="14"/>
        <v>0.5</v>
      </c>
      <c r="S26" s="59">
        <f t="shared" si="15"/>
        <v>0.5</v>
      </c>
      <c r="T26" s="6"/>
      <c r="U26" s="4">
        <v>11</v>
      </c>
      <c r="V26" s="4"/>
      <c r="W26" s="4">
        <v>6</v>
      </c>
      <c r="X26" s="4">
        <v>4</v>
      </c>
      <c r="Y26" s="4"/>
      <c r="Z26" s="22">
        <f t="shared" si="4"/>
        <v>0.54545454545454541</v>
      </c>
      <c r="AA26" s="59">
        <f t="shared" si="16"/>
        <v>0.90909090909090906</v>
      </c>
      <c r="AB26" s="6"/>
      <c r="AC26" s="4">
        <v>2</v>
      </c>
      <c r="AD26" s="4"/>
      <c r="AE26" s="4">
        <v>2</v>
      </c>
      <c r="AF26" s="4">
        <v>0</v>
      </c>
      <c r="AG26" s="4"/>
      <c r="AH26" s="22">
        <f t="shared" si="17"/>
        <v>1</v>
      </c>
      <c r="AI26" s="59">
        <f t="shared" si="18"/>
        <v>1</v>
      </c>
      <c r="AJ26" s="6"/>
      <c r="AK26" s="4">
        <v>7</v>
      </c>
      <c r="AL26" s="4"/>
      <c r="AM26" s="4">
        <v>6</v>
      </c>
      <c r="AN26" s="4">
        <v>1</v>
      </c>
      <c r="AO26" s="4"/>
      <c r="AP26" s="22">
        <v>0.8571428571428571</v>
      </c>
      <c r="AQ26" s="22">
        <v>1</v>
      </c>
      <c r="AR26" s="35"/>
    </row>
    <row r="27" spans="1:44" ht="12.5" x14ac:dyDescent="0.25">
      <c r="A27" s="6"/>
      <c r="B27" s="6"/>
      <c r="C27" s="6" t="s">
        <v>13</v>
      </c>
      <c r="D27" s="6"/>
      <c r="E27" s="4">
        <v>11</v>
      </c>
      <c r="F27" s="4"/>
      <c r="G27" s="4">
        <v>4</v>
      </c>
      <c r="H27" s="4">
        <v>3</v>
      </c>
      <c r="I27" s="4"/>
      <c r="J27" s="22">
        <f t="shared" si="12"/>
        <v>0.36363636363636365</v>
      </c>
      <c r="K27" s="59">
        <f t="shared" si="13"/>
        <v>0.63636363636363635</v>
      </c>
      <c r="L27" s="6"/>
      <c r="M27" s="4">
        <v>18</v>
      </c>
      <c r="N27" s="4"/>
      <c r="O27" s="4">
        <v>11</v>
      </c>
      <c r="P27" s="4">
        <v>5</v>
      </c>
      <c r="Q27" s="4"/>
      <c r="R27" s="22">
        <f t="shared" si="14"/>
        <v>0.61111111111111116</v>
      </c>
      <c r="S27" s="59">
        <f t="shared" si="15"/>
        <v>0.88888888888888884</v>
      </c>
      <c r="T27" s="6"/>
      <c r="U27" s="4">
        <v>26</v>
      </c>
      <c r="V27" s="4"/>
      <c r="W27" s="4">
        <v>17</v>
      </c>
      <c r="X27" s="4">
        <v>2</v>
      </c>
      <c r="Y27" s="4"/>
      <c r="Z27" s="22">
        <f t="shared" si="4"/>
        <v>0.65384615384615385</v>
      </c>
      <c r="AA27" s="59">
        <f t="shared" si="16"/>
        <v>0.73076923076923073</v>
      </c>
      <c r="AB27" s="6"/>
      <c r="AC27" s="4">
        <v>20</v>
      </c>
      <c r="AD27" s="4"/>
      <c r="AE27" s="4">
        <v>9</v>
      </c>
      <c r="AF27" s="4">
        <v>1</v>
      </c>
      <c r="AG27" s="4"/>
      <c r="AH27" s="22">
        <f t="shared" si="17"/>
        <v>0.45</v>
      </c>
      <c r="AI27" s="59">
        <f t="shared" si="18"/>
        <v>0.5</v>
      </c>
      <c r="AJ27" s="6"/>
      <c r="AK27" s="4">
        <v>16</v>
      </c>
      <c r="AL27" s="4"/>
      <c r="AM27" s="4">
        <v>7</v>
      </c>
      <c r="AN27" s="4">
        <v>2</v>
      </c>
      <c r="AO27" s="4"/>
      <c r="AP27" s="22">
        <v>0.4375</v>
      </c>
      <c r="AQ27" s="22">
        <v>0.5625</v>
      </c>
      <c r="AR27" s="35"/>
    </row>
    <row r="28" spans="1:44" ht="12.5" x14ac:dyDescent="0.25">
      <c r="A28" s="6"/>
      <c r="B28" s="6"/>
      <c r="C28" s="28"/>
      <c r="D28" s="28"/>
      <c r="E28" s="1"/>
      <c r="F28" s="1"/>
      <c r="G28" s="1"/>
      <c r="H28" s="1"/>
      <c r="I28" s="1"/>
      <c r="J28" s="1"/>
      <c r="K28" s="58"/>
      <c r="L28" s="28"/>
      <c r="M28" s="1"/>
      <c r="N28" s="1"/>
      <c r="O28" s="1"/>
      <c r="P28" s="1"/>
      <c r="Q28" s="1"/>
      <c r="R28" s="1"/>
      <c r="S28" s="58"/>
      <c r="T28" s="28"/>
      <c r="U28" s="1"/>
      <c r="V28" s="1"/>
      <c r="W28" s="1"/>
      <c r="X28" s="1"/>
      <c r="Y28" s="1"/>
      <c r="Z28" s="1"/>
      <c r="AA28" s="58"/>
      <c r="AB28" s="28"/>
      <c r="AC28" s="1"/>
      <c r="AD28" s="1"/>
      <c r="AE28" s="1"/>
      <c r="AF28" s="1"/>
      <c r="AG28" s="1"/>
      <c r="AH28" s="1"/>
      <c r="AI28" s="58"/>
      <c r="AJ28" s="28"/>
      <c r="AK28" s="1"/>
      <c r="AL28" s="1"/>
      <c r="AM28" s="1"/>
      <c r="AN28" s="1"/>
      <c r="AO28" s="1"/>
      <c r="AP28" s="1"/>
      <c r="AQ28" s="1"/>
      <c r="AR28" s="37"/>
    </row>
    <row r="29" spans="1:44" ht="12.5" x14ac:dyDescent="0.25">
      <c r="A29" s="6"/>
      <c r="B29" s="6"/>
      <c r="C29" s="6" t="s">
        <v>36</v>
      </c>
      <c r="D29" s="6"/>
      <c r="E29" s="4">
        <v>135</v>
      </c>
      <c r="F29" s="4"/>
      <c r="G29" s="4">
        <v>31</v>
      </c>
      <c r="H29" s="4">
        <v>65</v>
      </c>
      <c r="I29" s="4"/>
      <c r="J29" s="22">
        <f t="shared" ref="J29" si="19">IF(E29=0,NA(),G29/E29)</f>
        <v>0.22962962962962963</v>
      </c>
      <c r="K29" s="59">
        <f>IF(E29=0,NA(),SUM(G29:H29)/E29)</f>
        <v>0.71111111111111114</v>
      </c>
      <c r="L29" s="6"/>
      <c r="M29" s="4">
        <v>188</v>
      </c>
      <c r="N29" s="4"/>
      <c r="O29" s="4">
        <v>62</v>
      </c>
      <c r="P29" s="4">
        <v>90</v>
      </c>
      <c r="Q29" s="4"/>
      <c r="R29" s="22">
        <f t="shared" ref="R29" si="20">IF(M29=0,NA(),O29/M29)</f>
        <v>0.32978723404255317</v>
      </c>
      <c r="S29" s="59">
        <f>IF(M29=0,NA(),SUM(O29:P29)/M29)</f>
        <v>0.80851063829787229</v>
      </c>
      <c r="T29" s="6"/>
      <c r="U29" s="4">
        <v>207</v>
      </c>
      <c r="V29" s="4"/>
      <c r="W29" s="4">
        <v>54</v>
      </c>
      <c r="X29" s="4">
        <v>105</v>
      </c>
      <c r="Y29" s="4"/>
      <c r="Z29" s="22">
        <f t="shared" si="4"/>
        <v>0.2608695652173913</v>
      </c>
      <c r="AA29" s="59">
        <f>IF(U29=0,NA(),SUM(W29:X29)/U29)</f>
        <v>0.76811594202898548</v>
      </c>
      <c r="AB29" s="6"/>
      <c r="AC29" s="4">
        <v>198</v>
      </c>
      <c r="AD29" s="4"/>
      <c r="AE29" s="4">
        <v>43</v>
      </c>
      <c r="AF29" s="4">
        <v>109</v>
      </c>
      <c r="AG29" s="4"/>
      <c r="AH29" s="22">
        <f>AE29/AC29</f>
        <v>0.21717171717171718</v>
      </c>
      <c r="AI29" s="59">
        <f>(AE29+AF29)/AC29</f>
        <v>0.76767676767676762</v>
      </c>
      <c r="AJ29" s="6"/>
      <c r="AK29" s="4">
        <v>252</v>
      </c>
      <c r="AL29" s="4"/>
      <c r="AM29" s="4">
        <v>102</v>
      </c>
      <c r="AN29" s="4">
        <v>89</v>
      </c>
      <c r="AO29" s="4"/>
      <c r="AP29" s="22">
        <v>0.40476190476190477</v>
      </c>
      <c r="AQ29" s="22">
        <v>0.75793650793650791</v>
      </c>
      <c r="AR29" s="35"/>
    </row>
    <row r="30" spans="1:44" ht="13.5" thickBot="1" x14ac:dyDescent="0.35">
      <c r="A30" s="6"/>
      <c r="B30" s="6"/>
      <c r="C30" s="29"/>
      <c r="D30" s="29"/>
      <c r="E30" s="9"/>
      <c r="F30" s="9"/>
      <c r="G30" s="10"/>
      <c r="H30" s="10"/>
      <c r="I30" s="10"/>
      <c r="J30" s="9"/>
      <c r="K30" s="60"/>
      <c r="L30" s="29"/>
      <c r="M30" s="9"/>
      <c r="N30" s="9"/>
      <c r="O30" s="10"/>
      <c r="P30" s="10"/>
      <c r="Q30" s="10"/>
      <c r="R30" s="9"/>
      <c r="S30" s="60"/>
      <c r="T30" s="29"/>
      <c r="U30" s="9"/>
      <c r="V30" s="9"/>
      <c r="W30" s="10"/>
      <c r="X30" s="10"/>
      <c r="Y30" s="10"/>
      <c r="Z30" s="9"/>
      <c r="AA30" s="60"/>
      <c r="AB30" s="29"/>
      <c r="AC30" s="9"/>
      <c r="AD30" s="9"/>
      <c r="AE30" s="10"/>
      <c r="AF30" s="10"/>
      <c r="AG30" s="10"/>
      <c r="AH30" s="9"/>
      <c r="AI30" s="60"/>
      <c r="AJ30" s="29"/>
      <c r="AK30" s="9"/>
      <c r="AL30" s="9"/>
      <c r="AM30" s="10"/>
      <c r="AN30" s="10"/>
      <c r="AO30" s="10"/>
      <c r="AP30" s="9"/>
      <c r="AQ30" s="9"/>
      <c r="AR30" s="38"/>
    </row>
    <row r="31" spans="1:44" ht="13.5" thickTop="1" x14ac:dyDescent="0.3">
      <c r="A31" s="6"/>
      <c r="B31" s="49" t="s">
        <v>0</v>
      </c>
      <c r="C31" s="41"/>
      <c r="D31" s="41"/>
      <c r="E31" s="43">
        <f>SUM(E7:E30)</f>
        <v>630</v>
      </c>
      <c r="F31" s="43"/>
      <c r="G31" s="43">
        <f>SUM(G7:G30)</f>
        <v>346</v>
      </c>
      <c r="H31" s="43">
        <f>SUM(H7:H30)</f>
        <v>132</v>
      </c>
      <c r="I31" s="43"/>
      <c r="J31" s="44">
        <f>G31/E31</f>
        <v>0.54920634920634925</v>
      </c>
      <c r="K31" s="61">
        <f>SUM(G31:H31)/E31</f>
        <v>0.7587301587301587</v>
      </c>
      <c r="L31" s="41"/>
      <c r="M31" s="43">
        <f>SUM(M7:M30)</f>
        <v>719</v>
      </c>
      <c r="N31" s="43"/>
      <c r="O31" s="43">
        <f>SUM(O7:O30)</f>
        <v>386</v>
      </c>
      <c r="P31" s="43">
        <f>SUM(P7:P30)</f>
        <v>182</v>
      </c>
      <c r="Q31" s="43"/>
      <c r="R31" s="44">
        <f>O31/M31</f>
        <v>0.53685674547983309</v>
      </c>
      <c r="S31" s="61">
        <f>SUM(O31:P31)/M31</f>
        <v>0.78998609179415857</v>
      </c>
      <c r="T31" s="41"/>
      <c r="U31" s="43">
        <f>SUM(U7:U30)</f>
        <v>696</v>
      </c>
      <c r="V31" s="43"/>
      <c r="W31" s="43">
        <f>SUM(W7:W30)</f>
        <v>367</v>
      </c>
      <c r="X31" s="43">
        <f>SUM(X7:X30)</f>
        <v>176</v>
      </c>
      <c r="Y31" s="43"/>
      <c r="Z31" s="44">
        <f>W31/U31</f>
        <v>0.5272988505747126</v>
      </c>
      <c r="AA31" s="61">
        <f>SUM(W31:X31)/U31</f>
        <v>0.78017241379310343</v>
      </c>
      <c r="AB31" s="41"/>
      <c r="AC31" s="43">
        <f>SUM(AC7:AC30)</f>
        <v>689</v>
      </c>
      <c r="AD31" s="43"/>
      <c r="AE31" s="43">
        <f>SUM(AE7:AE30)</f>
        <v>342</v>
      </c>
      <c r="AF31" s="43">
        <f>SUM(AF7:AF30)</f>
        <v>173</v>
      </c>
      <c r="AG31" s="43"/>
      <c r="AH31" s="44">
        <f>AE31/AC31</f>
        <v>0.49637155297532654</v>
      </c>
      <c r="AI31" s="61">
        <f>(AE31+AF31)/AC31</f>
        <v>0.7474600870827286</v>
      </c>
      <c r="AJ31" s="41"/>
      <c r="AK31" s="43">
        <v>698</v>
      </c>
      <c r="AL31" s="43"/>
      <c r="AM31" s="43">
        <v>370</v>
      </c>
      <c r="AN31" s="43">
        <v>143</v>
      </c>
      <c r="AO31" s="43"/>
      <c r="AP31" s="44">
        <v>0.53008595988538687</v>
      </c>
      <c r="AQ31" s="44">
        <v>0.73495702005730656</v>
      </c>
      <c r="AR31" s="45"/>
    </row>
    <row r="32" spans="1:44" ht="12.5" x14ac:dyDescent="0.25">
      <c r="A32" s="6"/>
      <c r="B32" s="6"/>
      <c r="C32" s="29"/>
      <c r="D32" s="29"/>
      <c r="E32" s="4"/>
      <c r="F32" s="4"/>
      <c r="G32" s="4"/>
      <c r="H32" s="4"/>
      <c r="I32" s="4"/>
      <c r="J32" s="4"/>
      <c r="K32" s="62"/>
      <c r="L32" s="29"/>
      <c r="M32" s="4"/>
      <c r="N32" s="4"/>
      <c r="O32" s="4"/>
      <c r="P32" s="4"/>
      <c r="Q32" s="4"/>
      <c r="R32" s="4"/>
      <c r="S32" s="62"/>
      <c r="T32" s="29"/>
      <c r="U32" s="4"/>
      <c r="V32" s="4"/>
      <c r="W32" s="4"/>
      <c r="X32" s="4"/>
      <c r="Y32" s="4"/>
      <c r="Z32" s="4"/>
      <c r="AA32" s="62"/>
      <c r="AB32" s="29"/>
      <c r="AC32" s="4"/>
      <c r="AD32" s="4"/>
      <c r="AE32" s="4"/>
      <c r="AF32" s="4"/>
      <c r="AG32" s="4"/>
      <c r="AH32" s="4"/>
      <c r="AI32" s="62"/>
      <c r="AJ32" s="29"/>
      <c r="AK32" s="4"/>
      <c r="AL32" s="4"/>
      <c r="AM32" s="4"/>
      <c r="AN32" s="4"/>
      <c r="AO32" s="4"/>
      <c r="AP32" s="4"/>
      <c r="AQ32" s="4"/>
      <c r="AR32" s="35"/>
    </row>
    <row r="33" spans="1:44" x14ac:dyDescent="0.3">
      <c r="A33" s="19"/>
      <c r="B33" s="8" t="s">
        <v>11</v>
      </c>
      <c r="C33" s="6"/>
      <c r="D33" s="6"/>
      <c r="E33" s="1"/>
      <c r="F33" s="1"/>
      <c r="G33" s="1"/>
      <c r="H33" s="1"/>
      <c r="I33" s="1"/>
      <c r="J33" s="1"/>
      <c r="K33" s="58"/>
      <c r="L33" s="6"/>
      <c r="M33" s="1"/>
      <c r="N33" s="1"/>
      <c r="O33" s="1"/>
      <c r="P33" s="1"/>
      <c r="Q33" s="1"/>
      <c r="R33" s="1"/>
      <c r="S33" s="58"/>
      <c r="T33" s="6"/>
      <c r="U33" s="1"/>
      <c r="V33" s="1"/>
      <c r="W33" s="1"/>
      <c r="X33" s="1"/>
      <c r="Y33" s="1"/>
      <c r="Z33" s="1"/>
      <c r="AA33" s="58"/>
      <c r="AB33" s="6"/>
      <c r="AC33" s="1"/>
      <c r="AD33" s="1"/>
      <c r="AE33" s="1"/>
      <c r="AF33" s="1"/>
      <c r="AG33" s="1"/>
      <c r="AH33" s="1"/>
      <c r="AI33" s="58"/>
      <c r="AJ33" s="6"/>
      <c r="AK33" s="1"/>
      <c r="AL33" s="1"/>
      <c r="AM33" s="1"/>
      <c r="AN33" s="1"/>
      <c r="AO33" s="1"/>
      <c r="AP33" s="1"/>
      <c r="AQ33" s="1"/>
      <c r="AR33" s="37"/>
    </row>
    <row r="34" spans="1:44" ht="12.5" x14ac:dyDescent="0.25">
      <c r="A34" s="6"/>
      <c r="B34" s="6"/>
      <c r="C34" s="6" t="s">
        <v>10</v>
      </c>
      <c r="D34" s="6"/>
      <c r="E34" s="4">
        <v>128</v>
      </c>
      <c r="F34" s="4"/>
      <c r="G34" s="3">
        <v>94</v>
      </c>
      <c r="H34" s="3">
        <v>21</v>
      </c>
      <c r="I34" s="3"/>
      <c r="J34" s="22">
        <f t="shared" ref="J34:J35" si="21">IF(E34=0,NA(),G34/E34)</f>
        <v>0.734375</v>
      </c>
      <c r="K34" s="59">
        <f t="shared" ref="K34:K35" si="22">IF(E34=0,NA(),SUM(G34:H34)/E34)</f>
        <v>0.8984375</v>
      </c>
      <c r="L34" s="6"/>
      <c r="M34" s="4">
        <v>109</v>
      </c>
      <c r="N34" s="4"/>
      <c r="O34" s="3">
        <v>83</v>
      </c>
      <c r="P34" s="3">
        <v>10</v>
      </c>
      <c r="Q34" s="3"/>
      <c r="R34" s="22">
        <f t="shared" ref="R34:R35" si="23">IF(M34=0,NA(),O34/M34)</f>
        <v>0.76146788990825687</v>
      </c>
      <c r="S34" s="59">
        <f t="shared" ref="S34:S35" si="24">IF(M34=0,NA(),SUM(O34:P34)/M34)</f>
        <v>0.85321100917431192</v>
      </c>
      <c r="T34" s="6"/>
      <c r="U34" s="4">
        <v>94</v>
      </c>
      <c r="V34" s="4"/>
      <c r="W34" s="3">
        <v>65</v>
      </c>
      <c r="X34" s="3">
        <v>12</v>
      </c>
      <c r="Y34" s="3"/>
      <c r="Z34" s="22">
        <f t="shared" ref="Z34:Z35" si="25">IF(U34=0,NA(),W34/U34)</f>
        <v>0.69148936170212771</v>
      </c>
      <c r="AA34" s="59">
        <f t="shared" ref="AA34:AA35" si="26">IF(U34=0,NA(),SUM(W34:X34)/U34)</f>
        <v>0.81914893617021278</v>
      </c>
      <c r="AB34" s="6"/>
      <c r="AC34" s="4">
        <v>100</v>
      </c>
      <c r="AD34" s="4"/>
      <c r="AE34" s="3">
        <v>70</v>
      </c>
      <c r="AF34" s="3">
        <v>12</v>
      </c>
      <c r="AG34" s="3"/>
      <c r="AH34" s="22">
        <f>AE34/AC34</f>
        <v>0.7</v>
      </c>
      <c r="AI34" s="59">
        <f>(AE34+AF34)/AC34</f>
        <v>0.82</v>
      </c>
      <c r="AJ34" s="6"/>
      <c r="AK34" s="4">
        <v>116</v>
      </c>
      <c r="AL34" s="4"/>
      <c r="AM34" s="3">
        <v>86</v>
      </c>
      <c r="AN34" s="3">
        <v>17</v>
      </c>
      <c r="AO34" s="3"/>
      <c r="AP34" s="22">
        <v>0.74137931034482762</v>
      </c>
      <c r="AQ34" s="22">
        <v>0.88793103448275867</v>
      </c>
      <c r="AR34" s="35"/>
    </row>
    <row r="35" spans="1:44" x14ac:dyDescent="0.3">
      <c r="A35" s="6"/>
      <c r="B35" s="6"/>
      <c r="C35" s="6" t="s">
        <v>9</v>
      </c>
      <c r="D35" s="6"/>
      <c r="E35" s="4">
        <v>56</v>
      </c>
      <c r="F35" s="4"/>
      <c r="G35" s="1">
        <v>49</v>
      </c>
      <c r="H35" s="1">
        <v>1</v>
      </c>
      <c r="J35" s="22">
        <f t="shared" si="21"/>
        <v>0.875</v>
      </c>
      <c r="K35" s="59">
        <f t="shared" si="22"/>
        <v>0.8928571428571429</v>
      </c>
      <c r="L35" s="6"/>
      <c r="M35" s="4">
        <v>60</v>
      </c>
      <c r="N35" s="4"/>
      <c r="O35" s="1">
        <v>52</v>
      </c>
      <c r="P35" s="1">
        <v>3</v>
      </c>
      <c r="R35" s="22">
        <f t="shared" si="23"/>
        <v>0.8666666666666667</v>
      </c>
      <c r="S35" s="59">
        <f t="shared" si="24"/>
        <v>0.91666666666666663</v>
      </c>
      <c r="T35" s="6"/>
      <c r="U35" s="4">
        <v>52</v>
      </c>
      <c r="V35" s="4"/>
      <c r="W35" s="1">
        <v>43</v>
      </c>
      <c r="X35" s="1">
        <v>1</v>
      </c>
      <c r="Z35" s="22">
        <f t="shared" si="25"/>
        <v>0.82692307692307687</v>
      </c>
      <c r="AA35" s="59">
        <f t="shared" si="26"/>
        <v>0.84615384615384615</v>
      </c>
      <c r="AB35" s="6"/>
      <c r="AC35" s="4">
        <v>48</v>
      </c>
      <c r="AD35" s="4"/>
      <c r="AE35" s="1">
        <v>39</v>
      </c>
      <c r="AF35" s="1">
        <v>3</v>
      </c>
      <c r="AH35" s="22">
        <f>AE35/AC35</f>
        <v>0.8125</v>
      </c>
      <c r="AI35" s="59">
        <f>(AE35+AF35)/AC35</f>
        <v>0.875</v>
      </c>
      <c r="AJ35" s="6"/>
      <c r="AK35" s="4">
        <v>30</v>
      </c>
      <c r="AL35" s="4"/>
      <c r="AM35" s="1">
        <v>22</v>
      </c>
      <c r="AN35" s="1">
        <v>4</v>
      </c>
      <c r="AP35" s="22">
        <v>0.73333333333333328</v>
      </c>
      <c r="AQ35" s="22">
        <v>0.8666666666666667</v>
      </c>
      <c r="AR35" s="35"/>
    </row>
    <row r="36" spans="1:44" s="6" customFormat="1" ht="13.5" thickBot="1" x14ac:dyDescent="0.35">
      <c r="C36" s="28"/>
      <c r="D36" s="28"/>
      <c r="E36" s="4"/>
      <c r="F36" s="4"/>
      <c r="G36" s="2"/>
      <c r="H36" s="2"/>
      <c r="I36" s="2"/>
      <c r="J36" s="2"/>
      <c r="K36" s="56"/>
      <c r="L36" s="28"/>
      <c r="M36" s="4"/>
      <c r="N36" s="4"/>
      <c r="O36" s="2"/>
      <c r="P36" s="2"/>
      <c r="Q36" s="2"/>
      <c r="R36" s="2"/>
      <c r="S36" s="56"/>
      <c r="T36" s="28"/>
      <c r="U36" s="4"/>
      <c r="V36" s="4"/>
      <c r="W36" s="2"/>
      <c r="X36" s="2"/>
      <c r="Y36" s="2"/>
      <c r="Z36" s="2"/>
      <c r="AA36" s="56"/>
      <c r="AB36" s="28"/>
      <c r="AC36" s="4"/>
      <c r="AD36" s="4"/>
      <c r="AE36" s="2"/>
      <c r="AF36" s="2"/>
      <c r="AG36" s="2"/>
      <c r="AH36" s="2"/>
      <c r="AI36" s="56"/>
      <c r="AJ36" s="28"/>
      <c r="AK36" s="4"/>
      <c r="AL36" s="4"/>
      <c r="AM36" s="2"/>
      <c r="AN36" s="2"/>
      <c r="AO36" s="2"/>
      <c r="AP36" s="2"/>
      <c r="AQ36" s="2"/>
      <c r="AR36" s="39"/>
    </row>
    <row r="37" spans="1:44" s="6" customFormat="1" ht="13.5" thickTop="1" x14ac:dyDescent="0.3">
      <c r="B37" s="49" t="s">
        <v>0</v>
      </c>
      <c r="C37" s="42"/>
      <c r="D37" s="42"/>
      <c r="E37" s="42">
        <f>SUM(E33:E36)</f>
        <v>184</v>
      </c>
      <c r="F37" s="42"/>
      <c r="G37" s="42">
        <f>SUM(G33:G36)</f>
        <v>143</v>
      </c>
      <c r="H37" s="42">
        <f>SUM(H33:H36)</f>
        <v>22</v>
      </c>
      <c r="I37" s="46"/>
      <c r="J37" s="44">
        <f>G37/E37</f>
        <v>0.77717391304347827</v>
      </c>
      <c r="K37" s="61">
        <f>(G37+H37)/E37</f>
        <v>0.89673913043478259</v>
      </c>
      <c r="L37" s="42"/>
      <c r="M37" s="42">
        <f>SUM(M33:M36)</f>
        <v>169</v>
      </c>
      <c r="N37" s="42"/>
      <c r="O37" s="42">
        <f>SUM(O33:O36)</f>
        <v>135</v>
      </c>
      <c r="P37" s="42">
        <f>SUM(P33:P36)</f>
        <v>13</v>
      </c>
      <c r="Q37" s="46"/>
      <c r="R37" s="44">
        <f>O37/M37</f>
        <v>0.79881656804733725</v>
      </c>
      <c r="S37" s="61">
        <f>(O37+P37)/M37</f>
        <v>0.87573964497041423</v>
      </c>
      <c r="T37" s="42"/>
      <c r="U37" s="42">
        <f>SUM(U33:U36)</f>
        <v>146</v>
      </c>
      <c r="V37" s="42"/>
      <c r="W37" s="42">
        <f>SUM(W33:W36)</f>
        <v>108</v>
      </c>
      <c r="X37" s="42">
        <f>SUM(X33:X36)</f>
        <v>13</v>
      </c>
      <c r="Y37" s="46"/>
      <c r="Z37" s="44">
        <f>W37/U37</f>
        <v>0.73972602739726023</v>
      </c>
      <c r="AA37" s="61">
        <f>(W37+X37)/U37</f>
        <v>0.82876712328767121</v>
      </c>
      <c r="AB37" s="42"/>
      <c r="AC37" s="42">
        <f>SUM(AC33:AC36)</f>
        <v>148</v>
      </c>
      <c r="AD37" s="42"/>
      <c r="AE37" s="42">
        <f>SUM(AE33:AE36)</f>
        <v>109</v>
      </c>
      <c r="AF37" s="42">
        <f>SUM(AF33:AF36)</f>
        <v>15</v>
      </c>
      <c r="AG37" s="46"/>
      <c r="AH37" s="44">
        <f>AE37/AC37</f>
        <v>0.73648648648648651</v>
      </c>
      <c r="AI37" s="61">
        <f>(AE37+AF37)/AC37</f>
        <v>0.83783783783783783</v>
      </c>
      <c r="AJ37" s="42"/>
      <c r="AK37" s="42">
        <v>146</v>
      </c>
      <c r="AL37" s="42"/>
      <c r="AM37" s="42">
        <v>108</v>
      </c>
      <c r="AN37" s="42">
        <v>21</v>
      </c>
      <c r="AO37" s="46"/>
      <c r="AP37" s="44">
        <v>0.73972602739726023</v>
      </c>
      <c r="AQ37" s="44">
        <v>0.88356164383561642</v>
      </c>
      <c r="AR37" s="45"/>
    </row>
    <row r="38" spans="1:44" x14ac:dyDescent="0.3">
      <c r="A38" s="6"/>
      <c r="B38" s="6"/>
      <c r="C38" s="28"/>
      <c r="D38" s="28"/>
      <c r="E38" s="4"/>
      <c r="F38" s="4"/>
      <c r="K38" s="56"/>
      <c r="L38" s="28"/>
      <c r="M38" s="4"/>
      <c r="N38" s="4"/>
      <c r="S38" s="56"/>
      <c r="T38" s="28"/>
      <c r="U38" s="4"/>
      <c r="V38" s="4"/>
      <c r="AA38" s="56"/>
      <c r="AB38" s="28"/>
      <c r="AC38" s="4"/>
      <c r="AD38" s="4"/>
      <c r="AI38" s="56"/>
      <c r="AJ38" s="28"/>
      <c r="AK38" s="4"/>
      <c r="AL38" s="4"/>
      <c r="AR38" s="35"/>
    </row>
    <row r="39" spans="1:44" x14ac:dyDescent="0.3">
      <c r="A39" s="19"/>
      <c r="B39" s="8" t="s">
        <v>7</v>
      </c>
      <c r="C39" s="6"/>
      <c r="D39" s="6"/>
      <c r="E39" s="1"/>
      <c r="F39" s="1"/>
      <c r="K39" s="56"/>
      <c r="L39" s="6"/>
      <c r="M39" s="1"/>
      <c r="N39" s="1"/>
      <c r="S39" s="56"/>
      <c r="T39" s="6"/>
      <c r="U39" s="1"/>
      <c r="V39" s="1"/>
      <c r="AA39" s="56"/>
      <c r="AB39" s="6"/>
      <c r="AC39" s="1"/>
      <c r="AD39" s="1"/>
      <c r="AI39" s="56"/>
      <c r="AJ39" s="6"/>
      <c r="AK39" s="1"/>
      <c r="AL39" s="1"/>
      <c r="AR39" s="37"/>
    </row>
    <row r="40" spans="1:44" x14ac:dyDescent="0.3">
      <c r="A40" s="6"/>
      <c r="B40" s="6"/>
      <c r="C40" s="6" t="s">
        <v>6</v>
      </c>
      <c r="D40" s="6"/>
      <c r="E40" s="4">
        <v>56</v>
      </c>
      <c r="F40" s="4"/>
      <c r="G40" s="4">
        <v>38</v>
      </c>
      <c r="H40" s="4">
        <v>8</v>
      </c>
      <c r="J40" s="22">
        <f t="shared" ref="J40:J45" si="27">IF(E40=0,NA(),G40/E40)</f>
        <v>0.6785714285714286</v>
      </c>
      <c r="K40" s="59">
        <f t="shared" ref="K40:K45" si="28">IF(E40=0,NA(),SUM(G40:H40)/E40)</f>
        <v>0.8214285714285714</v>
      </c>
      <c r="L40" s="6"/>
      <c r="M40" s="4">
        <v>37</v>
      </c>
      <c r="N40" s="4"/>
      <c r="O40" s="1">
        <v>27</v>
      </c>
      <c r="P40" s="1">
        <v>5</v>
      </c>
      <c r="R40" s="22">
        <f t="shared" ref="R40:R45" si="29">IF(M40=0,NA(),O40/M40)</f>
        <v>0.72972972972972971</v>
      </c>
      <c r="S40" s="59">
        <f t="shared" ref="S40:S45" si="30">IF(M40=0,NA(),SUM(O40:P40)/M40)</f>
        <v>0.86486486486486491</v>
      </c>
      <c r="T40" s="6"/>
      <c r="U40" s="4">
        <v>37</v>
      </c>
      <c r="V40" s="4"/>
      <c r="W40" s="1">
        <v>23</v>
      </c>
      <c r="X40" s="1">
        <v>6</v>
      </c>
      <c r="Z40" s="22">
        <f t="shared" ref="Z40:Z45" si="31">IF(U40=0,NA(),W40/U40)</f>
        <v>0.6216216216216216</v>
      </c>
      <c r="AA40" s="59">
        <f t="shared" ref="AA40:AA45" si="32">IF(U40=0,NA(),SUM(W40:X40)/U40)</f>
        <v>0.78378378378378377</v>
      </c>
      <c r="AB40" s="6"/>
      <c r="AC40" s="4">
        <v>51</v>
      </c>
      <c r="AD40" s="4"/>
      <c r="AE40" s="1">
        <v>35</v>
      </c>
      <c r="AF40" s="1">
        <v>9</v>
      </c>
      <c r="AH40" s="22">
        <f t="shared" ref="AH40:AH45" si="33">AE40/AC40</f>
        <v>0.68627450980392157</v>
      </c>
      <c r="AI40" s="59">
        <f t="shared" ref="AI40:AI45" si="34">(AE40+AF40)/AC40</f>
        <v>0.86274509803921573</v>
      </c>
      <c r="AJ40" s="6"/>
      <c r="AK40" s="4">
        <v>51</v>
      </c>
      <c r="AL40" s="4"/>
      <c r="AM40" s="1">
        <v>41</v>
      </c>
      <c r="AN40" s="1">
        <v>4</v>
      </c>
      <c r="AP40" s="22">
        <v>0.80392156862745101</v>
      </c>
      <c r="AQ40" s="22">
        <v>0.88235294117647056</v>
      </c>
      <c r="AR40" s="35"/>
    </row>
    <row r="41" spans="1:44" x14ac:dyDescent="0.3">
      <c r="A41" s="6"/>
      <c r="B41" s="6"/>
      <c r="C41" s="30" t="s">
        <v>5</v>
      </c>
      <c r="D41" s="30"/>
      <c r="E41" s="4">
        <v>16</v>
      </c>
      <c r="F41" s="4"/>
      <c r="G41" s="4">
        <v>12</v>
      </c>
      <c r="H41" s="4">
        <v>1</v>
      </c>
      <c r="J41" s="22">
        <f t="shared" si="27"/>
        <v>0.75</v>
      </c>
      <c r="K41" s="59">
        <f t="shared" si="28"/>
        <v>0.8125</v>
      </c>
      <c r="L41" s="30"/>
      <c r="M41" s="4">
        <v>7</v>
      </c>
      <c r="N41" s="4"/>
      <c r="O41" s="1">
        <v>5</v>
      </c>
      <c r="P41" s="1">
        <v>0</v>
      </c>
      <c r="R41" s="22">
        <f t="shared" si="29"/>
        <v>0.7142857142857143</v>
      </c>
      <c r="S41" s="59">
        <f t="shared" si="30"/>
        <v>0.7142857142857143</v>
      </c>
      <c r="T41" s="30"/>
      <c r="U41" s="4">
        <v>7</v>
      </c>
      <c r="V41" s="4"/>
      <c r="W41" s="1">
        <v>5</v>
      </c>
      <c r="X41" s="1">
        <v>0</v>
      </c>
      <c r="Z41" s="22">
        <f t="shared" si="31"/>
        <v>0.7142857142857143</v>
      </c>
      <c r="AA41" s="59">
        <f t="shared" si="32"/>
        <v>0.7142857142857143</v>
      </c>
      <c r="AB41" s="30"/>
      <c r="AC41" s="4">
        <v>16</v>
      </c>
      <c r="AD41" s="4"/>
      <c r="AE41" s="1">
        <v>12</v>
      </c>
      <c r="AF41" s="1">
        <v>0</v>
      </c>
      <c r="AH41" s="22">
        <f t="shared" si="33"/>
        <v>0.75</v>
      </c>
      <c r="AI41" s="59">
        <f t="shared" si="34"/>
        <v>0.75</v>
      </c>
      <c r="AJ41" s="30"/>
      <c r="AK41" s="4">
        <v>11</v>
      </c>
      <c r="AL41" s="4"/>
      <c r="AM41" s="1">
        <v>8</v>
      </c>
      <c r="AN41" s="1">
        <v>1</v>
      </c>
      <c r="AP41" s="22">
        <v>0.72727272727272729</v>
      </c>
      <c r="AQ41" s="22">
        <v>0.81818181818181823</v>
      </c>
      <c r="AR41" s="35"/>
    </row>
    <row r="42" spans="1:44" x14ac:dyDescent="0.3">
      <c r="A42" s="6"/>
      <c r="B42" s="6"/>
      <c r="C42" s="6" t="s">
        <v>4</v>
      </c>
      <c r="D42" s="6"/>
      <c r="E42" s="4">
        <v>154</v>
      </c>
      <c r="F42" s="4"/>
      <c r="G42" s="4">
        <v>96</v>
      </c>
      <c r="H42" s="4">
        <v>30</v>
      </c>
      <c r="J42" s="22">
        <f t="shared" si="27"/>
        <v>0.62337662337662336</v>
      </c>
      <c r="K42" s="59">
        <f t="shared" si="28"/>
        <v>0.81818181818181823</v>
      </c>
      <c r="L42" s="6"/>
      <c r="M42" s="4">
        <v>149</v>
      </c>
      <c r="N42" s="4"/>
      <c r="O42" s="1">
        <v>85</v>
      </c>
      <c r="P42" s="1">
        <v>22</v>
      </c>
      <c r="R42" s="22">
        <f t="shared" si="29"/>
        <v>0.57046979865771807</v>
      </c>
      <c r="S42" s="59">
        <f t="shared" si="30"/>
        <v>0.71812080536912748</v>
      </c>
      <c r="T42" s="6"/>
      <c r="U42" s="4">
        <v>151</v>
      </c>
      <c r="V42" s="4"/>
      <c r="W42" s="1">
        <v>92</v>
      </c>
      <c r="X42" s="1">
        <v>27</v>
      </c>
      <c r="Z42" s="22">
        <f t="shared" si="31"/>
        <v>0.60927152317880795</v>
      </c>
      <c r="AA42" s="59">
        <f t="shared" si="32"/>
        <v>0.78807947019867552</v>
      </c>
      <c r="AB42" s="6"/>
      <c r="AC42" s="4">
        <v>165</v>
      </c>
      <c r="AD42" s="4"/>
      <c r="AE42" s="1">
        <v>90</v>
      </c>
      <c r="AF42" s="1">
        <v>26</v>
      </c>
      <c r="AH42" s="22">
        <f t="shared" si="33"/>
        <v>0.54545454545454541</v>
      </c>
      <c r="AI42" s="59">
        <f t="shared" si="34"/>
        <v>0.70303030303030301</v>
      </c>
      <c r="AJ42" s="6"/>
      <c r="AK42" s="4">
        <v>172</v>
      </c>
      <c r="AL42" s="4"/>
      <c r="AM42" s="1">
        <v>115</v>
      </c>
      <c r="AN42" s="1">
        <v>26</v>
      </c>
      <c r="AP42" s="22">
        <v>0.66860465116279066</v>
      </c>
      <c r="AQ42" s="22">
        <v>0.81976744186046513</v>
      </c>
      <c r="AR42" s="35"/>
    </row>
    <row r="43" spans="1:44" x14ac:dyDescent="0.3">
      <c r="A43" s="6"/>
      <c r="B43" s="6"/>
      <c r="C43" s="6" t="s">
        <v>3</v>
      </c>
      <c r="D43" s="6"/>
      <c r="E43" s="4">
        <v>109</v>
      </c>
      <c r="F43" s="4"/>
      <c r="G43" s="4">
        <v>91</v>
      </c>
      <c r="H43" s="4">
        <v>5</v>
      </c>
      <c r="J43" s="22">
        <f t="shared" si="27"/>
        <v>0.83486238532110091</v>
      </c>
      <c r="K43" s="59">
        <f t="shared" si="28"/>
        <v>0.88073394495412849</v>
      </c>
      <c r="L43" s="6"/>
      <c r="M43" s="4">
        <v>103</v>
      </c>
      <c r="N43" s="4"/>
      <c r="O43" s="1">
        <v>82</v>
      </c>
      <c r="P43" s="1">
        <v>4</v>
      </c>
      <c r="R43" s="22">
        <f t="shared" si="29"/>
        <v>0.79611650485436891</v>
      </c>
      <c r="S43" s="59">
        <f t="shared" si="30"/>
        <v>0.83495145631067957</v>
      </c>
      <c r="T43" s="6"/>
      <c r="U43" s="4">
        <v>88</v>
      </c>
      <c r="V43" s="4"/>
      <c r="W43" s="1">
        <v>67</v>
      </c>
      <c r="X43" s="1">
        <v>5</v>
      </c>
      <c r="Z43" s="22">
        <f t="shared" si="31"/>
        <v>0.76136363636363635</v>
      </c>
      <c r="AA43" s="59">
        <f t="shared" si="32"/>
        <v>0.81818181818181823</v>
      </c>
      <c r="AB43" s="6"/>
      <c r="AC43" s="4">
        <v>49</v>
      </c>
      <c r="AD43" s="4"/>
      <c r="AE43" s="1">
        <v>38</v>
      </c>
      <c r="AF43" s="1">
        <v>1</v>
      </c>
      <c r="AH43" s="22">
        <f t="shared" si="33"/>
        <v>0.77551020408163263</v>
      </c>
      <c r="AI43" s="59">
        <f t="shared" si="34"/>
        <v>0.79591836734693877</v>
      </c>
      <c r="AJ43" s="6"/>
      <c r="AK43" s="4">
        <v>48</v>
      </c>
      <c r="AL43" s="4"/>
      <c r="AM43" s="1">
        <v>36</v>
      </c>
      <c r="AN43" s="1">
        <v>4</v>
      </c>
      <c r="AP43" s="22">
        <v>0.75</v>
      </c>
      <c r="AQ43" s="22">
        <v>0.83333333333333337</v>
      </c>
      <c r="AR43" s="35"/>
    </row>
    <row r="44" spans="1:44" x14ac:dyDescent="0.3">
      <c r="A44" s="6"/>
      <c r="B44" s="6"/>
      <c r="C44" s="6" t="s">
        <v>2</v>
      </c>
      <c r="D44" s="6"/>
      <c r="E44" s="4">
        <v>8</v>
      </c>
      <c r="F44" s="4"/>
      <c r="G44" s="4">
        <v>6</v>
      </c>
      <c r="H44" s="4">
        <v>1</v>
      </c>
      <c r="J44" s="22">
        <f t="shared" si="27"/>
        <v>0.75</v>
      </c>
      <c r="K44" s="59">
        <f t="shared" si="28"/>
        <v>0.875</v>
      </c>
      <c r="L44" s="6"/>
      <c r="M44" s="4">
        <v>14</v>
      </c>
      <c r="N44" s="4"/>
      <c r="O44" s="1">
        <v>10</v>
      </c>
      <c r="P44" s="1">
        <v>2</v>
      </c>
      <c r="R44" s="22">
        <f t="shared" si="29"/>
        <v>0.7142857142857143</v>
      </c>
      <c r="S44" s="59">
        <f t="shared" si="30"/>
        <v>0.8571428571428571</v>
      </c>
      <c r="T44" s="6"/>
      <c r="U44" s="4">
        <v>7</v>
      </c>
      <c r="V44" s="4"/>
      <c r="W44" s="1">
        <v>5</v>
      </c>
      <c r="X44" s="1">
        <v>1</v>
      </c>
      <c r="Z44" s="22">
        <f t="shared" si="31"/>
        <v>0.7142857142857143</v>
      </c>
      <c r="AA44" s="59">
        <f t="shared" si="32"/>
        <v>0.8571428571428571</v>
      </c>
      <c r="AB44" s="6"/>
      <c r="AC44" s="4">
        <v>12</v>
      </c>
      <c r="AD44" s="4"/>
      <c r="AE44" s="1">
        <v>7</v>
      </c>
      <c r="AF44" s="1">
        <v>0</v>
      </c>
      <c r="AH44" s="22">
        <f t="shared" si="33"/>
        <v>0.58333333333333337</v>
      </c>
      <c r="AI44" s="59">
        <f t="shared" si="34"/>
        <v>0.58333333333333337</v>
      </c>
      <c r="AJ44" s="6"/>
      <c r="AK44" s="4">
        <v>9</v>
      </c>
      <c r="AL44" s="4"/>
      <c r="AM44" s="1">
        <v>6</v>
      </c>
      <c r="AN44" s="1">
        <v>1</v>
      </c>
      <c r="AP44" s="22">
        <v>0.66666666666666663</v>
      </c>
      <c r="AQ44" s="22">
        <v>0.77777777777777779</v>
      </c>
      <c r="AR44" s="35"/>
    </row>
    <row r="45" spans="1:44" x14ac:dyDescent="0.3">
      <c r="A45" s="6"/>
      <c r="B45" s="6"/>
      <c r="C45" s="6" t="s">
        <v>1</v>
      </c>
      <c r="D45" s="6"/>
      <c r="E45" s="4">
        <v>63</v>
      </c>
      <c r="F45" s="4"/>
      <c r="G45" s="4">
        <v>36</v>
      </c>
      <c r="H45" s="4">
        <v>7</v>
      </c>
      <c r="J45" s="22">
        <f t="shared" si="27"/>
        <v>0.5714285714285714</v>
      </c>
      <c r="K45" s="59">
        <f t="shared" si="28"/>
        <v>0.68253968253968256</v>
      </c>
      <c r="L45" s="6"/>
      <c r="M45" s="4">
        <v>90</v>
      </c>
      <c r="N45" s="4"/>
      <c r="O45" s="1">
        <v>62</v>
      </c>
      <c r="P45" s="1">
        <v>8</v>
      </c>
      <c r="R45" s="22">
        <f t="shared" si="29"/>
        <v>0.68888888888888888</v>
      </c>
      <c r="S45" s="59">
        <f t="shared" si="30"/>
        <v>0.77777777777777779</v>
      </c>
      <c r="T45" s="6"/>
      <c r="U45" s="4">
        <v>106</v>
      </c>
      <c r="V45" s="4"/>
      <c r="W45" s="1">
        <v>82</v>
      </c>
      <c r="X45" s="1">
        <v>12</v>
      </c>
      <c r="Z45" s="22">
        <f t="shared" si="31"/>
        <v>0.77358490566037741</v>
      </c>
      <c r="AA45" s="59">
        <f t="shared" si="32"/>
        <v>0.8867924528301887</v>
      </c>
      <c r="AB45" s="6"/>
      <c r="AC45" s="4">
        <v>84</v>
      </c>
      <c r="AD45" s="4"/>
      <c r="AE45" s="1">
        <v>65</v>
      </c>
      <c r="AF45" s="1">
        <v>6</v>
      </c>
      <c r="AH45" s="22">
        <f t="shared" si="33"/>
        <v>0.77380952380952384</v>
      </c>
      <c r="AI45" s="59">
        <f t="shared" si="34"/>
        <v>0.84523809523809523</v>
      </c>
      <c r="AJ45" s="6"/>
      <c r="AK45" s="4">
        <v>61</v>
      </c>
      <c r="AL45" s="4"/>
      <c r="AM45" s="1">
        <v>40</v>
      </c>
      <c r="AN45" s="1">
        <v>6</v>
      </c>
      <c r="AP45" s="22">
        <v>0.65573770491803274</v>
      </c>
      <c r="AQ45" s="22">
        <v>0.75409836065573765</v>
      </c>
      <c r="AR45" s="35"/>
    </row>
    <row r="46" spans="1:44" ht="13.5" thickBot="1" x14ac:dyDescent="0.35">
      <c r="A46" s="6"/>
      <c r="B46" s="6"/>
      <c r="C46" s="28"/>
      <c r="D46" s="28"/>
      <c r="E46" s="4"/>
      <c r="F46" s="4"/>
      <c r="K46" s="56"/>
      <c r="L46" s="28"/>
      <c r="M46" s="4"/>
      <c r="N46" s="4"/>
      <c r="S46" s="56"/>
      <c r="T46" s="28"/>
      <c r="U46" s="4"/>
      <c r="V46" s="4"/>
      <c r="AA46" s="56"/>
      <c r="AB46" s="28"/>
      <c r="AC46" s="4"/>
      <c r="AD46" s="4"/>
      <c r="AI46" s="56"/>
      <c r="AJ46" s="28"/>
      <c r="AK46" s="4"/>
      <c r="AL46" s="4"/>
      <c r="AR46" s="39"/>
    </row>
    <row r="47" spans="1:44" ht="13.5" thickTop="1" x14ac:dyDescent="0.3">
      <c r="A47" s="6"/>
      <c r="B47" s="49" t="s">
        <v>0</v>
      </c>
      <c r="C47" s="41"/>
      <c r="D47" s="41"/>
      <c r="E47" s="43">
        <f>SUM(E39:E46)</f>
        <v>406</v>
      </c>
      <c r="F47" s="43"/>
      <c r="G47" s="43">
        <f>SUM(G39:G46)</f>
        <v>279</v>
      </c>
      <c r="H47" s="43">
        <f>SUM(H39:H46)</f>
        <v>52</v>
      </c>
      <c r="I47" s="46"/>
      <c r="J47" s="44">
        <f>G47/E47</f>
        <v>0.68719211822660098</v>
      </c>
      <c r="K47" s="61">
        <f>SUM(G47:H47)/E47</f>
        <v>0.81527093596059108</v>
      </c>
      <c r="L47" s="41"/>
      <c r="M47" s="43">
        <f>SUM(M39:M46)</f>
        <v>400</v>
      </c>
      <c r="N47" s="43"/>
      <c r="O47" s="43">
        <f>SUM(O39:O46)</f>
        <v>271</v>
      </c>
      <c r="P47" s="43">
        <f>SUM(P39:P46)</f>
        <v>41</v>
      </c>
      <c r="Q47" s="46"/>
      <c r="R47" s="44">
        <f>O47/M47</f>
        <v>0.67749999999999999</v>
      </c>
      <c r="S47" s="61">
        <f>SUM(O47:P47)/M47</f>
        <v>0.78</v>
      </c>
      <c r="T47" s="41"/>
      <c r="U47" s="43">
        <f>SUM(U39:U46)</f>
        <v>396</v>
      </c>
      <c r="V47" s="43"/>
      <c r="W47" s="43">
        <f>SUM(W39:W46)</f>
        <v>274</v>
      </c>
      <c r="X47" s="43">
        <f>SUM(X39:X46)</f>
        <v>51</v>
      </c>
      <c r="Y47" s="46"/>
      <c r="Z47" s="44">
        <f>W47/U47</f>
        <v>0.69191919191919193</v>
      </c>
      <c r="AA47" s="61">
        <f>SUM(W47:X47)/U47</f>
        <v>0.82070707070707072</v>
      </c>
      <c r="AB47" s="41"/>
      <c r="AC47" s="43">
        <f>SUM(AC39:AC46)</f>
        <v>377</v>
      </c>
      <c r="AD47" s="43"/>
      <c r="AE47" s="43">
        <f>SUM(AE39:AE46)</f>
        <v>247</v>
      </c>
      <c r="AF47" s="43">
        <f>SUM(AF39:AF46)</f>
        <v>42</v>
      </c>
      <c r="AG47" s="46"/>
      <c r="AH47" s="44">
        <f>AE47/AC47</f>
        <v>0.65517241379310343</v>
      </c>
      <c r="AI47" s="61">
        <f>(AE47+AF47)/AC47</f>
        <v>0.76657824933687002</v>
      </c>
      <c r="AJ47" s="41"/>
      <c r="AK47" s="43">
        <v>352</v>
      </c>
      <c r="AL47" s="43"/>
      <c r="AM47" s="43">
        <v>246</v>
      </c>
      <c r="AN47" s="43">
        <v>42</v>
      </c>
      <c r="AO47" s="46"/>
      <c r="AP47" s="44">
        <v>0.69886363636363635</v>
      </c>
      <c r="AQ47" s="44">
        <v>0.81818181818181823</v>
      </c>
      <c r="AR47" s="45"/>
    </row>
    <row r="48" spans="1:44" x14ac:dyDescent="0.3">
      <c r="A48" s="6"/>
      <c r="B48" s="6"/>
      <c r="C48" s="29"/>
      <c r="D48" s="29"/>
      <c r="E48" s="1"/>
      <c r="F48" s="1"/>
      <c r="K48" s="56"/>
      <c r="L48" s="29"/>
      <c r="M48" s="1"/>
      <c r="N48" s="1"/>
      <c r="S48" s="56"/>
      <c r="T48" s="29"/>
      <c r="U48" s="1"/>
      <c r="V48" s="1"/>
      <c r="AA48" s="56"/>
      <c r="AB48" s="29"/>
      <c r="AC48" s="1"/>
      <c r="AD48" s="1"/>
      <c r="AI48" s="56"/>
      <c r="AJ48" s="29"/>
      <c r="AK48" s="1"/>
      <c r="AL48" s="1"/>
      <c r="AR48" s="37"/>
    </row>
    <row r="49" spans="1:44" s="3" customFormat="1" ht="13.5" thickBot="1" x14ac:dyDescent="0.35">
      <c r="A49" s="1"/>
      <c r="B49" s="1"/>
      <c r="C49" s="1"/>
      <c r="D49" s="1"/>
      <c r="G49" s="2"/>
      <c r="H49" s="2"/>
      <c r="I49" s="2"/>
      <c r="J49" s="2"/>
      <c r="K49" s="56"/>
      <c r="L49" s="1"/>
      <c r="O49" s="2"/>
      <c r="P49" s="2"/>
      <c r="Q49" s="2"/>
      <c r="R49" s="2"/>
      <c r="S49" s="56"/>
      <c r="T49" s="1"/>
      <c r="W49" s="2"/>
      <c r="X49" s="2"/>
      <c r="Y49" s="2"/>
      <c r="Z49" s="2"/>
      <c r="AA49" s="56"/>
      <c r="AB49" s="1"/>
      <c r="AE49" s="2"/>
      <c r="AF49" s="2"/>
      <c r="AG49" s="2"/>
      <c r="AH49" s="2"/>
      <c r="AI49" s="56"/>
      <c r="AJ49" s="1"/>
      <c r="AM49" s="2"/>
      <c r="AN49" s="2"/>
      <c r="AO49" s="2"/>
      <c r="AP49" s="2"/>
      <c r="AQ49" s="2"/>
      <c r="AR49" s="35"/>
    </row>
    <row r="50" spans="1:44" ht="13.5" thickTop="1" x14ac:dyDescent="0.3">
      <c r="A50" s="47" t="s">
        <v>37</v>
      </c>
      <c r="B50" s="42"/>
      <c r="C50" s="42"/>
      <c r="D50" s="42"/>
      <c r="E50" s="48">
        <f>E31+E37+E47</f>
        <v>1220</v>
      </c>
      <c r="F50" s="41"/>
      <c r="G50" s="48">
        <f>G31+G37+G47</f>
        <v>768</v>
      </c>
      <c r="H50" s="48">
        <f>H31+H37+H47</f>
        <v>206</v>
      </c>
      <c r="I50" s="46"/>
      <c r="J50" s="44">
        <f>G50/E50</f>
        <v>0.62950819672131153</v>
      </c>
      <c r="K50" s="61">
        <f>(G50+H50)/E50</f>
        <v>0.79836065573770487</v>
      </c>
      <c r="L50" s="42"/>
      <c r="M50" s="48">
        <f>M31+M37+M47</f>
        <v>1288</v>
      </c>
      <c r="N50" s="41"/>
      <c r="O50" s="48">
        <f>O31+O37+O47</f>
        <v>792</v>
      </c>
      <c r="P50" s="48">
        <f>P31+P37+P47</f>
        <v>236</v>
      </c>
      <c r="Q50" s="46"/>
      <c r="R50" s="44">
        <f>O50/M50</f>
        <v>0.6149068322981367</v>
      </c>
      <c r="S50" s="61">
        <f>(O50+P50)/M50</f>
        <v>0.79813664596273293</v>
      </c>
      <c r="T50" s="42"/>
      <c r="U50" s="48">
        <f>U31+U37+U47</f>
        <v>1238</v>
      </c>
      <c r="V50" s="41"/>
      <c r="W50" s="48">
        <f>W31+W37+W47</f>
        <v>749</v>
      </c>
      <c r="X50" s="48">
        <f>X31+X37+X47</f>
        <v>240</v>
      </c>
      <c r="Y50" s="46"/>
      <c r="Z50" s="44">
        <f>W50/U50</f>
        <v>0.60500807754442654</v>
      </c>
      <c r="AA50" s="61">
        <f>(W50+X50)/U50</f>
        <v>0.79886914378029084</v>
      </c>
      <c r="AB50" s="42"/>
      <c r="AC50" s="48">
        <f>AC31+AC37+AC47</f>
        <v>1214</v>
      </c>
      <c r="AD50" s="41"/>
      <c r="AE50" s="48">
        <f>AE31+AE37+AE47</f>
        <v>698</v>
      </c>
      <c r="AF50" s="48">
        <f>AF31+AF37+AF47</f>
        <v>230</v>
      </c>
      <c r="AG50" s="46"/>
      <c r="AH50" s="44">
        <f>AE50/AC50</f>
        <v>0.5749588138385503</v>
      </c>
      <c r="AI50" s="61">
        <f>(AE50+AF50)/AC50</f>
        <v>0.76441515650741354</v>
      </c>
      <c r="AJ50" s="42"/>
      <c r="AK50" s="48">
        <v>1196</v>
      </c>
      <c r="AL50" s="41"/>
      <c r="AM50" s="48">
        <v>724</v>
      </c>
      <c r="AN50" s="48">
        <v>206</v>
      </c>
      <c r="AO50" s="46"/>
      <c r="AP50" s="44">
        <v>0.60535117056856191</v>
      </c>
      <c r="AQ50" s="44">
        <v>0.77759197324414719</v>
      </c>
      <c r="AR50" s="45"/>
    </row>
    <row r="51" spans="1:44" x14ac:dyDescent="0.3">
      <c r="C51" s="31"/>
      <c r="D51" s="31"/>
      <c r="K51" s="56"/>
      <c r="L51" s="31"/>
      <c r="S51" s="56"/>
      <c r="T51" s="31"/>
      <c r="AA51" s="56"/>
      <c r="AB51" s="31"/>
      <c r="AI51" s="56"/>
      <c r="AJ51" s="31"/>
      <c r="AR51" s="35"/>
    </row>
  </sheetData>
  <printOptions gridLines="1"/>
  <pageMargins left="0.5" right="0.5" top="0.5" bottom="0.5" header="0.25" footer="0.25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796875" defaultRowHeight="13" x14ac:dyDescent="0.3"/>
  <cols>
    <col min="1" max="2" width="2.26953125" style="1" customWidth="1"/>
    <col min="3" max="3" width="23.7265625" style="2" customWidth="1"/>
    <col min="4" max="4" width="1.7265625" style="2" customWidth="1"/>
    <col min="5" max="5" width="8.26953125" style="2" customWidth="1"/>
    <col min="6" max="6" width="0.81640625" style="2" customWidth="1"/>
    <col min="7" max="8" width="6.54296875" style="2" customWidth="1"/>
    <col min="9" max="9" width="0.81640625" style="2" customWidth="1"/>
    <col min="10" max="11" width="5.7265625" style="2" customWidth="1"/>
    <col min="12" max="12" width="1.7265625" style="2" customWidth="1"/>
    <col min="13" max="13" width="8.26953125" style="2" customWidth="1"/>
    <col min="14" max="14" width="0.81640625" style="2" customWidth="1"/>
    <col min="15" max="16" width="6.54296875" style="2" customWidth="1"/>
    <col min="17" max="17" width="0.81640625" style="2" customWidth="1"/>
    <col min="18" max="19" width="5.7265625" style="2" customWidth="1"/>
    <col min="20" max="20" width="1.7265625" style="2" customWidth="1"/>
    <col min="21" max="21" width="8.26953125" style="2" customWidth="1"/>
    <col min="22" max="22" width="0.81640625" style="2" customWidth="1"/>
    <col min="23" max="24" width="6.54296875" style="2" customWidth="1"/>
    <col min="25" max="25" width="0.81640625" style="2" customWidth="1"/>
    <col min="26" max="27" width="5.7265625" style="2" customWidth="1"/>
    <col min="28" max="28" width="1.7265625" style="2" customWidth="1"/>
    <col min="29" max="29" width="8.26953125" style="2" customWidth="1"/>
    <col min="30" max="30" width="0.81640625" style="2" customWidth="1"/>
    <col min="31" max="32" width="6.54296875" style="2" customWidth="1"/>
    <col min="33" max="33" width="0.81640625" style="2" customWidth="1"/>
    <col min="34" max="35" width="5.7265625" style="2" customWidth="1"/>
    <col min="36" max="36" width="1.7265625" style="2" customWidth="1"/>
    <col min="37" max="37" width="8.26953125" style="2" customWidth="1"/>
    <col min="38" max="38" width="0.81640625" style="2" customWidth="1"/>
    <col min="39" max="40" width="6.54296875" style="2" customWidth="1"/>
    <col min="41" max="41" width="0.81640625" style="2" customWidth="1"/>
    <col min="42" max="43" width="5.7265625" style="2" customWidth="1"/>
    <col min="44" max="44" width="1.7265625" style="3" customWidth="1"/>
    <col min="45" max="16384" width="9.1796875" style="1"/>
  </cols>
  <sheetData>
    <row r="1" spans="1:44" ht="14" x14ac:dyDescent="0.3">
      <c r="B1" s="24" t="s">
        <v>58</v>
      </c>
    </row>
    <row r="2" spans="1:44" x14ac:dyDescent="0.3">
      <c r="E2" s="16" t="s">
        <v>61</v>
      </c>
      <c r="F2" s="16"/>
      <c r="G2" s="16"/>
      <c r="H2" s="16"/>
      <c r="I2" s="16"/>
      <c r="J2" s="16"/>
      <c r="K2" s="53"/>
      <c r="M2" s="16" t="s">
        <v>53</v>
      </c>
      <c r="N2" s="16"/>
      <c r="O2" s="16"/>
      <c r="P2" s="16"/>
      <c r="Q2" s="16"/>
      <c r="R2" s="16"/>
      <c r="S2" s="53"/>
      <c r="U2" s="16" t="s">
        <v>51</v>
      </c>
      <c r="V2" s="16"/>
      <c r="W2" s="16"/>
      <c r="X2" s="16"/>
      <c r="Y2" s="16"/>
      <c r="Z2" s="16"/>
      <c r="AA2" s="53"/>
      <c r="AC2" s="16" t="s">
        <v>50</v>
      </c>
      <c r="AD2" s="16"/>
      <c r="AE2" s="16"/>
      <c r="AF2" s="16"/>
      <c r="AG2" s="16"/>
      <c r="AH2" s="16"/>
      <c r="AI2" s="53"/>
      <c r="AK2" s="16" t="s">
        <v>46</v>
      </c>
      <c r="AL2" s="16"/>
      <c r="AM2" s="16"/>
      <c r="AN2" s="16"/>
      <c r="AO2" s="16"/>
      <c r="AP2" s="16"/>
      <c r="AQ2" s="16"/>
      <c r="AR2" s="33"/>
    </row>
    <row r="3" spans="1:44" ht="25.5" customHeight="1" x14ac:dyDescent="0.3">
      <c r="B3" s="2" t="s">
        <v>35</v>
      </c>
      <c r="E3" s="17" t="s">
        <v>60</v>
      </c>
      <c r="F3" s="16"/>
      <c r="G3" s="21" t="s">
        <v>34</v>
      </c>
      <c r="H3" s="20"/>
      <c r="I3" s="16"/>
      <c r="J3" s="21" t="s">
        <v>33</v>
      </c>
      <c r="K3" s="54"/>
      <c r="M3" s="17" t="s">
        <v>54</v>
      </c>
      <c r="N3" s="16"/>
      <c r="O3" s="21" t="s">
        <v>34</v>
      </c>
      <c r="P3" s="20"/>
      <c r="Q3" s="16"/>
      <c r="R3" s="21" t="s">
        <v>33</v>
      </c>
      <c r="S3" s="54"/>
      <c r="U3" s="17" t="s">
        <v>52</v>
      </c>
      <c r="V3" s="16"/>
      <c r="W3" s="21" t="s">
        <v>34</v>
      </c>
      <c r="X3" s="20"/>
      <c r="Y3" s="16"/>
      <c r="Z3" s="21" t="s">
        <v>33</v>
      </c>
      <c r="AA3" s="54"/>
      <c r="AC3" s="17" t="s">
        <v>49</v>
      </c>
      <c r="AD3" s="16"/>
      <c r="AE3" s="21" t="s">
        <v>34</v>
      </c>
      <c r="AF3" s="20"/>
      <c r="AG3" s="16"/>
      <c r="AH3" s="21" t="s">
        <v>33</v>
      </c>
      <c r="AI3" s="54"/>
      <c r="AK3" s="17" t="s">
        <v>45</v>
      </c>
      <c r="AL3" s="16"/>
      <c r="AM3" s="21" t="s">
        <v>34</v>
      </c>
      <c r="AN3" s="20"/>
      <c r="AO3" s="16"/>
      <c r="AP3" s="21" t="s">
        <v>33</v>
      </c>
      <c r="AQ3" s="20"/>
      <c r="AR3" s="33"/>
    </row>
    <row r="4" spans="1:44" s="15" customFormat="1" ht="66" customHeight="1" x14ac:dyDescent="0.3">
      <c r="A4" s="19"/>
      <c r="B4" s="19"/>
      <c r="C4" s="8" t="s">
        <v>32</v>
      </c>
      <c r="D4" s="8"/>
      <c r="E4" s="17" t="s">
        <v>55</v>
      </c>
      <c r="F4" s="18"/>
      <c r="G4" s="17" t="s">
        <v>31</v>
      </c>
      <c r="H4" s="17" t="s">
        <v>47</v>
      </c>
      <c r="I4" s="18"/>
      <c r="J4" s="17" t="s">
        <v>31</v>
      </c>
      <c r="K4" s="55" t="s">
        <v>48</v>
      </c>
      <c r="L4" s="8"/>
      <c r="M4" s="17" t="s">
        <v>55</v>
      </c>
      <c r="N4" s="18"/>
      <c r="O4" s="17" t="s">
        <v>31</v>
      </c>
      <c r="P4" s="17" t="s">
        <v>47</v>
      </c>
      <c r="Q4" s="18"/>
      <c r="R4" s="17" t="s">
        <v>31</v>
      </c>
      <c r="S4" s="55" t="s">
        <v>48</v>
      </c>
      <c r="T4" s="8"/>
      <c r="U4" s="17" t="s">
        <v>56</v>
      </c>
      <c r="V4" s="18"/>
      <c r="W4" s="17" t="s">
        <v>31</v>
      </c>
      <c r="X4" s="17" t="s">
        <v>47</v>
      </c>
      <c r="Y4" s="18"/>
      <c r="Z4" s="17" t="s">
        <v>31</v>
      </c>
      <c r="AA4" s="55" t="s">
        <v>48</v>
      </c>
      <c r="AB4" s="8"/>
      <c r="AC4" s="17" t="s">
        <v>56</v>
      </c>
      <c r="AD4" s="18"/>
      <c r="AE4" s="17" t="s">
        <v>31</v>
      </c>
      <c r="AF4" s="17" t="s">
        <v>47</v>
      </c>
      <c r="AG4" s="18"/>
      <c r="AH4" s="17" t="s">
        <v>31</v>
      </c>
      <c r="AI4" s="55" t="s">
        <v>48</v>
      </c>
      <c r="AJ4" s="8"/>
      <c r="AK4" s="17" t="s">
        <v>56</v>
      </c>
      <c r="AL4" s="18"/>
      <c r="AM4" s="17" t="s">
        <v>31</v>
      </c>
      <c r="AN4" s="17" t="s">
        <v>47</v>
      </c>
      <c r="AO4" s="18"/>
      <c r="AP4" s="17" t="s">
        <v>31</v>
      </c>
      <c r="AQ4" s="17" t="s">
        <v>48</v>
      </c>
      <c r="AR4" s="34"/>
    </row>
    <row r="5" spans="1:44" x14ac:dyDescent="0.3">
      <c r="K5" s="56"/>
      <c r="S5" s="56"/>
      <c r="AA5" s="56"/>
      <c r="AI5" s="56"/>
      <c r="AR5" s="35"/>
    </row>
    <row r="6" spans="1:44" s="11" customFormat="1" x14ac:dyDescent="0.3">
      <c r="A6" s="23" t="s">
        <v>39</v>
      </c>
      <c r="B6" s="32"/>
      <c r="C6" s="32"/>
      <c r="D6" s="32"/>
      <c r="E6" s="12"/>
      <c r="F6" s="12"/>
      <c r="G6" s="13"/>
      <c r="H6" s="13"/>
      <c r="I6" s="13"/>
      <c r="J6" s="12"/>
      <c r="K6" s="57"/>
      <c r="L6" s="32"/>
      <c r="M6" s="12"/>
      <c r="N6" s="12"/>
      <c r="O6" s="13"/>
      <c r="P6" s="13"/>
      <c r="Q6" s="13"/>
      <c r="R6" s="12"/>
      <c r="S6" s="57"/>
      <c r="T6" s="32"/>
      <c r="U6" s="12"/>
      <c r="V6" s="12"/>
      <c r="W6" s="13"/>
      <c r="X6" s="13"/>
      <c r="Y6" s="13"/>
      <c r="Z6" s="12"/>
      <c r="AA6" s="57"/>
      <c r="AB6" s="32"/>
      <c r="AC6" s="12"/>
      <c r="AD6" s="12"/>
      <c r="AE6" s="13"/>
      <c r="AF6" s="13"/>
      <c r="AG6" s="13"/>
      <c r="AH6" s="12"/>
      <c r="AI6" s="57"/>
      <c r="AJ6" s="32"/>
      <c r="AK6" s="12"/>
      <c r="AL6" s="12"/>
      <c r="AM6" s="13"/>
      <c r="AN6" s="13"/>
      <c r="AO6" s="13"/>
      <c r="AP6" s="12"/>
      <c r="AQ6" s="12"/>
      <c r="AR6" s="36"/>
    </row>
    <row r="7" spans="1:44" x14ac:dyDescent="0.3">
      <c r="A7" s="19"/>
      <c r="B7" s="8" t="s">
        <v>12</v>
      </c>
      <c r="C7" s="6"/>
      <c r="D7" s="6"/>
      <c r="E7" s="1"/>
      <c r="F7" s="1"/>
      <c r="G7" s="1"/>
      <c r="H7" s="1"/>
      <c r="I7" s="1"/>
      <c r="J7" s="1"/>
      <c r="K7" s="58"/>
      <c r="L7" s="6"/>
      <c r="M7" s="1"/>
      <c r="N7" s="1"/>
      <c r="O7" s="1"/>
      <c r="P7" s="1"/>
      <c r="Q7" s="1"/>
      <c r="R7" s="1"/>
      <c r="S7" s="58"/>
      <c r="T7" s="6"/>
      <c r="U7" s="1"/>
      <c r="V7" s="1"/>
      <c r="W7" s="1"/>
      <c r="X7" s="1"/>
      <c r="Y7" s="1"/>
      <c r="Z7" s="1"/>
      <c r="AA7" s="58"/>
      <c r="AB7" s="6"/>
      <c r="AC7" s="1"/>
      <c r="AD7" s="1"/>
      <c r="AE7" s="1"/>
      <c r="AF7" s="1"/>
      <c r="AG7" s="1"/>
      <c r="AH7" s="1"/>
      <c r="AI7" s="58"/>
      <c r="AJ7" s="6"/>
      <c r="AK7" s="1"/>
      <c r="AL7" s="1"/>
      <c r="AM7" s="1"/>
      <c r="AN7" s="1"/>
      <c r="AO7" s="1"/>
      <c r="AP7" s="1"/>
      <c r="AQ7" s="1"/>
      <c r="AR7" s="37"/>
    </row>
    <row r="8" spans="1:44" ht="12.5" x14ac:dyDescent="0.25">
      <c r="A8" s="6"/>
      <c r="B8" s="6"/>
      <c r="C8" s="6" t="s">
        <v>27</v>
      </c>
      <c r="D8" s="6"/>
      <c r="E8" s="4">
        <v>6</v>
      </c>
      <c r="F8" s="4"/>
      <c r="G8" s="4">
        <v>6</v>
      </c>
      <c r="H8" s="4">
        <v>0</v>
      </c>
      <c r="I8" s="4"/>
      <c r="J8" s="22">
        <f t="shared" ref="J8:J10" si="0">IF(E8=0,NA(),G8/E8)</f>
        <v>1</v>
      </c>
      <c r="K8" s="59">
        <f t="shared" ref="K8:K10" si="1">IF(E8=0,NA(),SUM(G8:H8)/E8)</f>
        <v>1</v>
      </c>
      <c r="L8" s="6"/>
      <c r="M8" s="4">
        <v>5</v>
      </c>
      <c r="N8" s="4"/>
      <c r="O8" s="4">
        <v>5</v>
      </c>
      <c r="P8" s="4">
        <v>0</v>
      </c>
      <c r="Q8" s="4"/>
      <c r="R8" s="22">
        <f t="shared" ref="R8:R10" si="2">IF(M8=0,NA(),O8/M8)</f>
        <v>1</v>
      </c>
      <c r="S8" s="59">
        <f t="shared" ref="S8:S10" si="3">IF(M8=0,NA(),SUM(O8:P8)/M8)</f>
        <v>1</v>
      </c>
      <c r="T8" s="6"/>
      <c r="U8" s="4">
        <v>5</v>
      </c>
      <c r="V8" s="4"/>
      <c r="W8" s="4">
        <v>5</v>
      </c>
      <c r="X8" s="4">
        <v>0</v>
      </c>
      <c r="Y8" s="4"/>
      <c r="Z8" s="22">
        <f t="shared" ref="Z8:Z10" si="4">IF(U8=0,NA(),W8/U8)</f>
        <v>1</v>
      </c>
      <c r="AA8" s="59">
        <f t="shared" ref="AA8:AA10" si="5">IF(U8=0,NA(),SUM(W8:X8)/U8)</f>
        <v>1</v>
      </c>
      <c r="AB8" s="6"/>
      <c r="AC8" s="4">
        <v>3</v>
      </c>
      <c r="AD8" s="4"/>
      <c r="AE8" s="4">
        <v>3</v>
      </c>
      <c r="AF8" s="4">
        <v>0</v>
      </c>
      <c r="AG8" s="4"/>
      <c r="AH8" s="22">
        <f t="shared" ref="AH8:AH10" si="6">AE8/AC8</f>
        <v>1</v>
      </c>
      <c r="AI8" s="59">
        <f t="shared" ref="AI8:AI10" si="7">(AE8+AF8)/AC8</f>
        <v>1</v>
      </c>
      <c r="AJ8" s="6"/>
      <c r="AK8" s="4">
        <v>5</v>
      </c>
      <c r="AL8" s="4"/>
      <c r="AM8" s="4">
        <v>4</v>
      </c>
      <c r="AN8" s="4">
        <v>0</v>
      </c>
      <c r="AO8" s="4"/>
      <c r="AP8" s="22">
        <v>0.8</v>
      </c>
      <c r="AQ8" s="22">
        <v>0.8</v>
      </c>
      <c r="AR8" s="35"/>
    </row>
    <row r="9" spans="1:44" ht="12.5" x14ac:dyDescent="0.25">
      <c r="A9" s="6"/>
      <c r="B9" s="6"/>
      <c r="C9" s="6" t="s">
        <v>25</v>
      </c>
      <c r="D9" s="6"/>
      <c r="E9" s="4">
        <v>1</v>
      </c>
      <c r="F9" s="4"/>
      <c r="G9" s="4">
        <v>1</v>
      </c>
      <c r="H9" s="4">
        <v>0</v>
      </c>
      <c r="I9" s="4"/>
      <c r="J9" s="22">
        <f t="shared" si="0"/>
        <v>1</v>
      </c>
      <c r="K9" s="59">
        <f t="shared" si="1"/>
        <v>1</v>
      </c>
      <c r="L9" s="6"/>
      <c r="M9" s="4">
        <v>1</v>
      </c>
      <c r="N9" s="4"/>
      <c r="O9" s="4">
        <v>1</v>
      </c>
      <c r="P9" s="4">
        <v>0</v>
      </c>
      <c r="Q9" s="4"/>
      <c r="R9" s="22">
        <f t="shared" si="2"/>
        <v>1</v>
      </c>
      <c r="S9" s="59">
        <f t="shared" si="3"/>
        <v>1</v>
      </c>
      <c r="T9" s="6"/>
      <c r="U9" s="4">
        <v>1</v>
      </c>
      <c r="V9" s="4"/>
      <c r="W9" s="4">
        <v>1</v>
      </c>
      <c r="X9" s="4">
        <v>0</v>
      </c>
      <c r="Y9" s="4"/>
      <c r="Z9" s="22">
        <f t="shared" si="4"/>
        <v>1</v>
      </c>
      <c r="AA9" s="59">
        <f t="shared" si="5"/>
        <v>1</v>
      </c>
      <c r="AB9" s="6"/>
      <c r="AC9" s="4">
        <v>0</v>
      </c>
      <c r="AD9" s="4"/>
      <c r="AE9" s="4"/>
      <c r="AF9" s="4"/>
      <c r="AG9" s="4"/>
      <c r="AH9" s="22" t="e">
        <f t="shared" ref="AH9" si="8">IF(AC9&gt;0,AE9/AC9,NA())</f>
        <v>#N/A</v>
      </c>
      <c r="AI9" s="59" t="e">
        <f t="shared" ref="AI9" si="9">IF(AC9&gt;0,(AE9+AF9)/AC9,NA())</f>
        <v>#N/A</v>
      </c>
      <c r="AJ9" s="6"/>
      <c r="AK9" s="4">
        <v>3</v>
      </c>
      <c r="AL9" s="4"/>
      <c r="AM9" s="4">
        <v>2</v>
      </c>
      <c r="AN9" s="4">
        <v>0</v>
      </c>
      <c r="AO9" s="4"/>
      <c r="AP9" s="22">
        <v>0.66666666666666663</v>
      </c>
      <c r="AQ9" s="22">
        <v>0.66666666666666663</v>
      </c>
      <c r="AR9" s="35"/>
    </row>
    <row r="10" spans="1:44" ht="12.5" x14ac:dyDescent="0.25">
      <c r="A10" s="6"/>
      <c r="B10" s="6"/>
      <c r="C10" s="6" t="s">
        <v>22</v>
      </c>
      <c r="D10" s="6"/>
      <c r="E10" s="4">
        <v>0</v>
      </c>
      <c r="F10" s="4"/>
      <c r="G10" s="4"/>
      <c r="H10" s="4"/>
      <c r="I10" s="4"/>
      <c r="J10" s="22" t="e">
        <f t="shared" si="0"/>
        <v>#N/A</v>
      </c>
      <c r="K10" s="59" t="e">
        <f t="shared" si="1"/>
        <v>#N/A</v>
      </c>
      <c r="L10" s="6"/>
      <c r="M10" s="4">
        <v>3</v>
      </c>
      <c r="N10" s="4"/>
      <c r="O10" s="4">
        <v>1</v>
      </c>
      <c r="P10" s="4">
        <v>0</v>
      </c>
      <c r="Q10" s="4"/>
      <c r="R10" s="22">
        <f t="shared" si="2"/>
        <v>0.33333333333333331</v>
      </c>
      <c r="S10" s="59">
        <f t="shared" si="3"/>
        <v>0.33333333333333331</v>
      </c>
      <c r="T10" s="6"/>
      <c r="U10" s="4">
        <v>1</v>
      </c>
      <c r="V10" s="4"/>
      <c r="W10" s="4">
        <v>1</v>
      </c>
      <c r="X10" s="4">
        <v>0</v>
      </c>
      <c r="Y10" s="4"/>
      <c r="Z10" s="22">
        <f t="shared" si="4"/>
        <v>1</v>
      </c>
      <c r="AA10" s="59">
        <f t="shared" si="5"/>
        <v>1</v>
      </c>
      <c r="AB10" s="6"/>
      <c r="AC10" s="4">
        <v>3</v>
      </c>
      <c r="AD10" s="4"/>
      <c r="AE10" s="4">
        <v>1</v>
      </c>
      <c r="AF10" s="4">
        <v>0</v>
      </c>
      <c r="AG10" s="4"/>
      <c r="AH10" s="22">
        <f t="shared" si="6"/>
        <v>0.33333333333333331</v>
      </c>
      <c r="AI10" s="59">
        <f t="shared" si="7"/>
        <v>0.33333333333333331</v>
      </c>
      <c r="AJ10" s="6"/>
      <c r="AK10" s="4">
        <v>7</v>
      </c>
      <c r="AL10" s="4"/>
      <c r="AM10" s="4">
        <v>6</v>
      </c>
      <c r="AN10" s="4">
        <v>0</v>
      </c>
      <c r="AO10" s="4"/>
      <c r="AP10" s="22">
        <v>0.8571428571428571</v>
      </c>
      <c r="AQ10" s="22">
        <v>0.8571428571428571</v>
      </c>
      <c r="AR10" s="35"/>
    </row>
    <row r="11" spans="1:44" ht="12.5" x14ac:dyDescent="0.25">
      <c r="A11" s="6"/>
      <c r="B11" s="6"/>
      <c r="C11" s="28"/>
      <c r="D11" s="28"/>
      <c r="E11" s="1"/>
      <c r="F11" s="1"/>
      <c r="G11" s="1"/>
      <c r="H11" s="1"/>
      <c r="I11" s="1"/>
      <c r="J11" s="1"/>
      <c r="K11" s="58"/>
      <c r="L11" s="28"/>
      <c r="M11" s="1"/>
      <c r="N11" s="1"/>
      <c r="O11" s="1"/>
      <c r="P11" s="1"/>
      <c r="Q11" s="1"/>
      <c r="R11" s="1"/>
      <c r="S11" s="58"/>
      <c r="T11" s="28"/>
      <c r="U11" s="1"/>
      <c r="V11" s="1"/>
      <c r="W11" s="1"/>
      <c r="X11" s="1"/>
      <c r="Y11" s="1"/>
      <c r="Z11" s="1"/>
      <c r="AA11" s="58"/>
      <c r="AB11" s="28"/>
      <c r="AC11" s="1"/>
      <c r="AD11" s="1"/>
      <c r="AE11" s="1"/>
      <c r="AF11" s="1"/>
      <c r="AG11" s="1"/>
      <c r="AH11" s="1"/>
      <c r="AI11" s="58"/>
      <c r="AJ11" s="28"/>
      <c r="AK11" s="1"/>
      <c r="AL11" s="1"/>
      <c r="AM11" s="1"/>
      <c r="AN11" s="1"/>
      <c r="AO11" s="1"/>
      <c r="AP11" s="1"/>
      <c r="AQ11" s="1"/>
      <c r="AR11" s="37"/>
    </row>
    <row r="12" spans="1:44" ht="12.5" x14ac:dyDescent="0.25">
      <c r="A12" s="6"/>
      <c r="B12" s="6"/>
      <c r="C12" s="6" t="s">
        <v>16</v>
      </c>
      <c r="D12" s="6"/>
      <c r="E12" s="4">
        <v>0</v>
      </c>
      <c r="F12" s="4"/>
      <c r="G12" s="4"/>
      <c r="H12" s="4"/>
      <c r="I12" s="4"/>
      <c r="J12" s="22" t="e">
        <f t="shared" ref="J12:J14" si="10">IF(E12=0,NA(),G12/E12)</f>
        <v>#N/A</v>
      </c>
      <c r="K12" s="59" t="e">
        <f t="shared" ref="K12:K14" si="11">IF(E12=0,NA(),SUM(G12:H12)/E12)</f>
        <v>#N/A</v>
      </c>
      <c r="L12" s="6"/>
      <c r="M12" s="4">
        <v>0</v>
      </c>
      <c r="N12" s="4"/>
      <c r="O12" s="4"/>
      <c r="P12" s="4"/>
      <c r="Q12" s="4"/>
      <c r="R12" s="22" t="e">
        <f t="shared" ref="R12:R14" si="12">IF(M12=0,NA(),O12/M12)</f>
        <v>#N/A</v>
      </c>
      <c r="S12" s="59" t="e">
        <f t="shared" ref="S12:S14" si="13">IF(M12=0,NA(),SUM(O12:P12)/M12)</f>
        <v>#N/A</v>
      </c>
      <c r="T12" s="6"/>
      <c r="U12" s="4">
        <v>1</v>
      </c>
      <c r="V12" s="4"/>
      <c r="W12" s="4">
        <v>1</v>
      </c>
      <c r="X12" s="4">
        <v>0</v>
      </c>
      <c r="Y12" s="4"/>
      <c r="Z12" s="22">
        <f t="shared" ref="Z12:Z14" si="14">IF(U12=0,NA(),W12/U12)</f>
        <v>1</v>
      </c>
      <c r="AA12" s="59">
        <f t="shared" ref="AA12:AA14" si="15">IF(U12=0,NA(),SUM(W12:X12)/U12)</f>
        <v>1</v>
      </c>
      <c r="AB12" s="6"/>
      <c r="AC12" s="4">
        <v>3</v>
      </c>
      <c r="AD12" s="4"/>
      <c r="AE12" s="4">
        <v>3</v>
      </c>
      <c r="AF12" s="4">
        <v>0</v>
      </c>
      <c r="AG12" s="4"/>
      <c r="AH12" s="22">
        <f t="shared" ref="AH12" si="16">AE12/AC12</f>
        <v>1</v>
      </c>
      <c r="AI12" s="59">
        <f t="shared" ref="AI12" si="17">(AE12+AF12)/AC12</f>
        <v>1</v>
      </c>
      <c r="AJ12" s="6"/>
      <c r="AK12" s="4">
        <v>2</v>
      </c>
      <c r="AL12" s="4"/>
      <c r="AM12" s="4">
        <v>1</v>
      </c>
      <c r="AN12" s="4">
        <v>0</v>
      </c>
      <c r="AO12" s="4"/>
      <c r="AP12" s="22">
        <v>0.5</v>
      </c>
      <c r="AQ12" s="22">
        <v>0.5</v>
      </c>
      <c r="AR12" s="35"/>
    </row>
    <row r="13" spans="1:44" ht="12.5" x14ac:dyDescent="0.25">
      <c r="A13" s="6"/>
      <c r="B13" s="6"/>
      <c r="C13" s="6" t="s">
        <v>15</v>
      </c>
      <c r="D13" s="6"/>
      <c r="E13" s="4">
        <v>0</v>
      </c>
      <c r="F13" s="4"/>
      <c r="G13" s="4"/>
      <c r="H13" s="4"/>
      <c r="I13" s="4"/>
      <c r="J13" s="22" t="e">
        <f t="shared" si="10"/>
        <v>#N/A</v>
      </c>
      <c r="K13" s="59" t="e">
        <f t="shared" si="11"/>
        <v>#N/A</v>
      </c>
      <c r="L13" s="6"/>
      <c r="M13" s="4">
        <v>1</v>
      </c>
      <c r="N13" s="4"/>
      <c r="O13" s="4">
        <v>1</v>
      </c>
      <c r="P13" s="4">
        <v>0</v>
      </c>
      <c r="Q13" s="4"/>
      <c r="R13" s="22">
        <f t="shared" si="12"/>
        <v>1</v>
      </c>
      <c r="S13" s="59">
        <f t="shared" si="13"/>
        <v>1</v>
      </c>
      <c r="T13" s="6"/>
      <c r="U13" s="4">
        <v>0</v>
      </c>
      <c r="V13" s="4"/>
      <c r="W13" s="4"/>
      <c r="X13" s="4"/>
      <c r="Y13" s="4"/>
      <c r="Z13" s="22" t="e">
        <f t="shared" si="14"/>
        <v>#N/A</v>
      </c>
      <c r="AA13" s="59" t="e">
        <f t="shared" si="15"/>
        <v>#N/A</v>
      </c>
      <c r="AB13" s="6"/>
      <c r="AC13" s="4">
        <v>0</v>
      </c>
      <c r="AD13" s="4"/>
      <c r="AE13" s="4"/>
      <c r="AF13" s="4"/>
      <c r="AG13" s="4"/>
      <c r="AH13" s="22" t="e">
        <f>IF(AC13&gt;0,AE13/AC13,NA())</f>
        <v>#N/A</v>
      </c>
      <c r="AI13" s="59" t="e">
        <f>IF(AC13&gt;0,(AE13+AF13)/AC13,NA())</f>
        <v>#N/A</v>
      </c>
      <c r="AJ13" s="6"/>
      <c r="AK13" s="4">
        <v>0</v>
      </c>
      <c r="AL13" s="4"/>
      <c r="AM13" s="4"/>
      <c r="AN13" s="4"/>
      <c r="AO13" s="4"/>
      <c r="AP13" s="22" t="e">
        <v>#N/A</v>
      </c>
      <c r="AQ13" s="22" t="e">
        <v>#N/A</v>
      </c>
      <c r="AR13" s="35"/>
    </row>
    <row r="14" spans="1:44" ht="12.5" x14ac:dyDescent="0.25">
      <c r="A14" s="6"/>
      <c r="B14" s="6"/>
      <c r="C14" s="6" t="s">
        <v>13</v>
      </c>
      <c r="D14" s="6"/>
      <c r="E14" s="4">
        <v>0</v>
      </c>
      <c r="F14" s="4"/>
      <c r="G14" s="4"/>
      <c r="H14" s="4"/>
      <c r="I14" s="4"/>
      <c r="J14" s="22" t="e">
        <f t="shared" si="10"/>
        <v>#N/A</v>
      </c>
      <c r="K14" s="59" t="e">
        <f t="shared" si="11"/>
        <v>#N/A</v>
      </c>
      <c r="L14" s="6"/>
      <c r="M14" s="4">
        <v>3</v>
      </c>
      <c r="N14" s="4"/>
      <c r="O14" s="4">
        <v>2</v>
      </c>
      <c r="P14" s="4">
        <v>0</v>
      </c>
      <c r="Q14" s="4"/>
      <c r="R14" s="22">
        <f t="shared" si="12"/>
        <v>0.66666666666666663</v>
      </c>
      <c r="S14" s="59">
        <f t="shared" si="13"/>
        <v>0.66666666666666663</v>
      </c>
      <c r="T14" s="6"/>
      <c r="U14" s="4">
        <v>2</v>
      </c>
      <c r="V14" s="4"/>
      <c r="W14" s="4">
        <v>2</v>
      </c>
      <c r="X14" s="4">
        <v>0</v>
      </c>
      <c r="Y14" s="4"/>
      <c r="Z14" s="22">
        <f t="shared" si="14"/>
        <v>1</v>
      </c>
      <c r="AA14" s="59">
        <f t="shared" si="15"/>
        <v>1</v>
      </c>
      <c r="AB14" s="6"/>
      <c r="AC14" s="4">
        <v>4</v>
      </c>
      <c r="AD14" s="4"/>
      <c r="AE14" s="4">
        <v>4</v>
      </c>
      <c r="AF14" s="4">
        <v>0</v>
      </c>
      <c r="AG14" s="4"/>
      <c r="AH14" s="22">
        <f t="shared" ref="AH14" si="18">AE14/AC14</f>
        <v>1</v>
      </c>
      <c r="AI14" s="59">
        <f t="shared" ref="AI14" si="19">(AE14+AF14)/AC14</f>
        <v>1</v>
      </c>
      <c r="AJ14" s="6"/>
      <c r="AK14" s="4">
        <v>5</v>
      </c>
      <c r="AL14" s="4"/>
      <c r="AM14" s="4">
        <v>4</v>
      </c>
      <c r="AN14" s="4">
        <v>0</v>
      </c>
      <c r="AO14" s="4"/>
      <c r="AP14" s="22">
        <v>0.8</v>
      </c>
      <c r="AQ14" s="22">
        <v>0.8</v>
      </c>
      <c r="AR14" s="35"/>
    </row>
    <row r="15" spans="1:44" ht="12.5" x14ac:dyDescent="0.25">
      <c r="A15" s="6"/>
      <c r="B15" s="6"/>
      <c r="C15" s="28"/>
      <c r="D15" s="28"/>
      <c r="E15" s="1"/>
      <c r="F15" s="1"/>
      <c r="G15" s="1"/>
      <c r="H15" s="1"/>
      <c r="I15" s="1"/>
      <c r="J15" s="1"/>
      <c r="K15" s="58"/>
      <c r="L15" s="28"/>
      <c r="M15" s="1"/>
      <c r="N15" s="1"/>
      <c r="O15" s="1"/>
      <c r="P15" s="1"/>
      <c r="Q15" s="1"/>
      <c r="R15" s="1"/>
      <c r="S15" s="58"/>
      <c r="T15" s="28"/>
      <c r="U15" s="1"/>
      <c r="V15" s="1"/>
      <c r="W15" s="1"/>
      <c r="X15" s="1"/>
      <c r="Y15" s="1"/>
      <c r="Z15" s="1"/>
      <c r="AA15" s="58"/>
      <c r="AB15" s="28"/>
      <c r="AC15" s="1"/>
      <c r="AD15" s="1"/>
      <c r="AE15" s="1"/>
      <c r="AF15" s="1"/>
      <c r="AG15" s="1"/>
      <c r="AH15" s="1"/>
      <c r="AI15" s="58"/>
      <c r="AJ15" s="28"/>
      <c r="AK15" s="1"/>
      <c r="AL15" s="1"/>
      <c r="AM15" s="1"/>
      <c r="AN15" s="1"/>
      <c r="AO15" s="1"/>
      <c r="AP15" s="1"/>
      <c r="AQ15" s="1"/>
      <c r="AR15" s="37"/>
    </row>
    <row r="16" spans="1:44" ht="13.5" thickBot="1" x14ac:dyDescent="0.35">
      <c r="A16" s="6"/>
      <c r="B16" s="6"/>
      <c r="C16" s="29"/>
      <c r="D16" s="29"/>
      <c r="E16" s="9"/>
      <c r="F16" s="9"/>
      <c r="G16" s="10"/>
      <c r="H16" s="10"/>
      <c r="I16" s="10"/>
      <c r="J16" s="9"/>
      <c r="K16" s="60"/>
      <c r="L16" s="29"/>
      <c r="M16" s="9"/>
      <c r="N16" s="9"/>
      <c r="O16" s="10"/>
      <c r="P16" s="10"/>
      <c r="Q16" s="10"/>
      <c r="R16" s="9"/>
      <c r="S16" s="60"/>
      <c r="T16" s="29"/>
      <c r="U16" s="9"/>
      <c r="V16" s="9"/>
      <c r="W16" s="10"/>
      <c r="X16" s="10"/>
      <c r="Y16" s="10"/>
      <c r="Z16" s="9"/>
      <c r="AA16" s="60"/>
      <c r="AB16" s="29"/>
      <c r="AC16" s="9"/>
      <c r="AD16" s="9"/>
      <c r="AE16" s="10"/>
      <c r="AF16" s="10"/>
      <c r="AG16" s="10"/>
      <c r="AH16" s="9"/>
      <c r="AI16" s="60"/>
      <c r="AJ16" s="29"/>
      <c r="AK16" s="9"/>
      <c r="AL16" s="9"/>
      <c r="AM16" s="10"/>
      <c r="AN16" s="10"/>
      <c r="AO16" s="10"/>
      <c r="AP16" s="9"/>
      <c r="AQ16" s="9"/>
      <c r="AR16" s="38"/>
    </row>
    <row r="17" spans="1:44" ht="13.5" thickTop="1" x14ac:dyDescent="0.3">
      <c r="A17" s="6"/>
      <c r="B17" s="49" t="s">
        <v>0</v>
      </c>
      <c r="C17" s="41"/>
      <c r="D17" s="41"/>
      <c r="E17" s="43">
        <f>SUM(E7:E16)</f>
        <v>7</v>
      </c>
      <c r="F17" s="43"/>
      <c r="G17" s="43">
        <f>SUM(G7:G16)</f>
        <v>7</v>
      </c>
      <c r="H17" s="43">
        <f>SUM(H7:H16)</f>
        <v>0</v>
      </c>
      <c r="I17" s="43"/>
      <c r="J17" s="44">
        <f>G17/E17</f>
        <v>1</v>
      </c>
      <c r="K17" s="61">
        <f>SUM(G17:H17)/E17</f>
        <v>1</v>
      </c>
      <c r="L17" s="41"/>
      <c r="M17" s="43">
        <f>SUM(M7:M16)</f>
        <v>13</v>
      </c>
      <c r="N17" s="43"/>
      <c r="O17" s="43">
        <f>SUM(O7:O16)</f>
        <v>10</v>
      </c>
      <c r="P17" s="43">
        <f>SUM(P7:P16)</f>
        <v>0</v>
      </c>
      <c r="Q17" s="43"/>
      <c r="R17" s="44">
        <f>O17/M17</f>
        <v>0.76923076923076927</v>
      </c>
      <c r="S17" s="61">
        <f>SUM(O17:P17)/M17</f>
        <v>0.76923076923076927</v>
      </c>
      <c r="T17" s="41"/>
      <c r="U17" s="43">
        <f>SUM(U7:U16)</f>
        <v>10</v>
      </c>
      <c r="V17" s="43"/>
      <c r="W17" s="43">
        <f>SUM(W7:W16)</f>
        <v>10</v>
      </c>
      <c r="X17" s="43">
        <f>SUM(X7:X16)</f>
        <v>0</v>
      </c>
      <c r="Y17" s="43"/>
      <c r="Z17" s="44">
        <f>W17/U17</f>
        <v>1</v>
      </c>
      <c r="AA17" s="61">
        <f>SUM(W17:X17)/U17</f>
        <v>1</v>
      </c>
      <c r="AB17" s="41"/>
      <c r="AC17" s="43">
        <f>SUM(AC7:AC16)</f>
        <v>13</v>
      </c>
      <c r="AD17" s="43"/>
      <c r="AE17" s="43">
        <f>SUM(AE7:AE16)</f>
        <v>11</v>
      </c>
      <c r="AF17" s="43">
        <f>SUM(AF7:AF16)</f>
        <v>0</v>
      </c>
      <c r="AG17" s="43"/>
      <c r="AH17" s="44">
        <f>AE17/AC17</f>
        <v>0.84615384615384615</v>
      </c>
      <c r="AI17" s="61">
        <f>(AE17+AF17)/AC17</f>
        <v>0.84615384615384615</v>
      </c>
      <c r="AJ17" s="41"/>
      <c r="AK17" s="43">
        <v>22</v>
      </c>
      <c r="AL17" s="43"/>
      <c r="AM17" s="43">
        <v>17</v>
      </c>
      <c r="AN17" s="43">
        <v>0</v>
      </c>
      <c r="AO17" s="43"/>
      <c r="AP17" s="44">
        <v>0.77272727272727271</v>
      </c>
      <c r="AQ17" s="44">
        <v>0.77272727272727271</v>
      </c>
      <c r="AR17" s="45"/>
    </row>
    <row r="18" spans="1:44" ht="12.5" x14ac:dyDescent="0.25">
      <c r="A18" s="6"/>
      <c r="B18" s="6"/>
      <c r="C18" s="29"/>
      <c r="D18" s="29"/>
      <c r="E18" s="4"/>
      <c r="F18" s="4"/>
      <c r="G18" s="4"/>
      <c r="H18" s="4"/>
      <c r="I18" s="4"/>
      <c r="J18" s="4"/>
      <c r="K18" s="62"/>
      <c r="L18" s="29"/>
      <c r="M18" s="4"/>
      <c r="N18" s="4"/>
      <c r="O18" s="4"/>
      <c r="P18" s="4"/>
      <c r="Q18" s="4"/>
      <c r="R18" s="4"/>
      <c r="S18" s="62"/>
      <c r="T18" s="29"/>
      <c r="U18" s="4"/>
      <c r="V18" s="4"/>
      <c r="W18" s="4"/>
      <c r="X18" s="4"/>
      <c r="Y18" s="4"/>
      <c r="Z18" s="4"/>
      <c r="AA18" s="62"/>
      <c r="AB18" s="29"/>
      <c r="AC18" s="4"/>
      <c r="AD18" s="4"/>
      <c r="AE18" s="4"/>
      <c r="AF18" s="4"/>
      <c r="AG18" s="4"/>
      <c r="AH18" s="4"/>
      <c r="AI18" s="62"/>
      <c r="AJ18" s="29"/>
      <c r="AK18" s="4"/>
      <c r="AL18" s="4"/>
      <c r="AM18" s="4"/>
      <c r="AN18" s="4"/>
      <c r="AO18" s="4"/>
      <c r="AP18" s="4"/>
      <c r="AQ18" s="4"/>
      <c r="AR18" s="35"/>
    </row>
    <row r="19" spans="1:44" x14ac:dyDescent="0.3">
      <c r="A19" s="19"/>
      <c r="B19" s="8" t="s">
        <v>11</v>
      </c>
      <c r="C19" s="6"/>
      <c r="D19" s="6"/>
      <c r="E19" s="1"/>
      <c r="F19" s="1"/>
      <c r="G19" s="1"/>
      <c r="H19" s="1"/>
      <c r="I19" s="1"/>
      <c r="J19" s="1"/>
      <c r="K19" s="58"/>
      <c r="L19" s="6"/>
      <c r="M19" s="1"/>
      <c r="N19" s="1"/>
      <c r="O19" s="1"/>
      <c r="P19" s="1"/>
      <c r="Q19" s="1"/>
      <c r="R19" s="1"/>
      <c r="S19" s="58"/>
      <c r="T19" s="6"/>
      <c r="U19" s="1"/>
      <c r="V19" s="1"/>
      <c r="W19" s="1"/>
      <c r="X19" s="1"/>
      <c r="Y19" s="1"/>
      <c r="Z19" s="1"/>
      <c r="AA19" s="58"/>
      <c r="AB19" s="6"/>
      <c r="AC19" s="1"/>
      <c r="AD19" s="1"/>
      <c r="AE19" s="1"/>
      <c r="AF19" s="1"/>
      <c r="AG19" s="1"/>
      <c r="AH19" s="1"/>
      <c r="AI19" s="58"/>
      <c r="AJ19" s="6"/>
      <c r="AK19" s="1"/>
      <c r="AL19" s="1"/>
      <c r="AM19" s="1"/>
      <c r="AN19" s="1"/>
      <c r="AO19" s="1"/>
      <c r="AP19" s="1"/>
      <c r="AQ19" s="1"/>
      <c r="AR19" s="37"/>
    </row>
    <row r="20" spans="1:44" ht="12.5" x14ac:dyDescent="0.25">
      <c r="A20" s="6"/>
      <c r="B20" s="6"/>
      <c r="C20" s="6" t="s">
        <v>10</v>
      </c>
      <c r="D20" s="6"/>
      <c r="E20" s="4">
        <v>20</v>
      </c>
      <c r="F20" s="4"/>
      <c r="G20" s="3">
        <v>19</v>
      </c>
      <c r="H20" s="3">
        <v>0</v>
      </c>
      <c r="I20" s="3"/>
      <c r="J20" s="22">
        <f t="shared" ref="J20:J22" si="20">IF(E20=0,NA(),G20/E20)</f>
        <v>0.95</v>
      </c>
      <c r="K20" s="59">
        <f t="shared" ref="K20:K22" si="21">IF(E20=0,NA(),SUM(G20:H20)/E20)</f>
        <v>0.95</v>
      </c>
      <c r="L20" s="6"/>
      <c r="M20" s="4">
        <v>24</v>
      </c>
      <c r="N20" s="4"/>
      <c r="O20" s="3">
        <v>24</v>
      </c>
      <c r="P20" s="3">
        <v>0</v>
      </c>
      <c r="Q20" s="3"/>
      <c r="R20" s="22">
        <f t="shared" ref="R20:R22" si="22">IF(M20=0,NA(),O20/M20)</f>
        <v>1</v>
      </c>
      <c r="S20" s="59">
        <f t="shared" ref="S20:S22" si="23">IF(M20=0,NA(),SUM(O20:P20)/M20)</f>
        <v>1</v>
      </c>
      <c r="T20" s="6"/>
      <c r="U20" s="4">
        <v>10</v>
      </c>
      <c r="V20" s="4"/>
      <c r="W20" s="3">
        <v>10</v>
      </c>
      <c r="X20" s="3">
        <v>0</v>
      </c>
      <c r="Y20" s="3"/>
      <c r="Z20" s="22">
        <f t="shared" ref="Z20:Z22" si="24">IF(U20=0,NA(),W20/U20)</f>
        <v>1</v>
      </c>
      <c r="AA20" s="59">
        <f t="shared" ref="AA20:AA22" si="25">IF(U20=0,NA(),SUM(W20:X20)/U20)</f>
        <v>1</v>
      </c>
      <c r="AB20" s="6"/>
      <c r="AC20" s="4">
        <v>15</v>
      </c>
      <c r="AD20" s="4"/>
      <c r="AE20" s="3">
        <v>14</v>
      </c>
      <c r="AF20" s="3">
        <v>0</v>
      </c>
      <c r="AG20" s="3"/>
      <c r="AH20" s="22">
        <f>AE20/AC20</f>
        <v>0.93333333333333335</v>
      </c>
      <c r="AI20" s="59">
        <f>(AE20+AF20)/AC20</f>
        <v>0.93333333333333335</v>
      </c>
      <c r="AJ20" s="6"/>
      <c r="AK20" s="4">
        <v>5</v>
      </c>
      <c r="AL20" s="4"/>
      <c r="AM20" s="3">
        <v>5</v>
      </c>
      <c r="AN20" s="3">
        <v>0</v>
      </c>
      <c r="AO20" s="3"/>
      <c r="AP20" s="22">
        <v>1</v>
      </c>
      <c r="AQ20" s="22">
        <v>1</v>
      </c>
      <c r="AR20" s="35"/>
    </row>
    <row r="21" spans="1:44" x14ac:dyDescent="0.3">
      <c r="A21" s="6"/>
      <c r="B21" s="6"/>
      <c r="C21" s="6" t="s">
        <v>9</v>
      </c>
      <c r="D21" s="6"/>
      <c r="E21" s="4">
        <v>5</v>
      </c>
      <c r="F21" s="4"/>
      <c r="G21" s="1">
        <v>5</v>
      </c>
      <c r="H21" s="1">
        <v>0</v>
      </c>
      <c r="J21" s="22">
        <f t="shared" si="20"/>
        <v>1</v>
      </c>
      <c r="K21" s="59">
        <f t="shared" si="21"/>
        <v>1</v>
      </c>
      <c r="L21" s="6"/>
      <c r="M21" s="4">
        <v>4</v>
      </c>
      <c r="N21" s="4"/>
      <c r="O21" s="1">
        <v>4</v>
      </c>
      <c r="P21" s="1">
        <v>0</v>
      </c>
      <c r="R21" s="22">
        <f t="shared" si="22"/>
        <v>1</v>
      </c>
      <c r="S21" s="59">
        <f t="shared" si="23"/>
        <v>1</v>
      </c>
      <c r="T21" s="6"/>
      <c r="U21" s="4">
        <v>7</v>
      </c>
      <c r="V21" s="4"/>
      <c r="W21" s="1">
        <v>7</v>
      </c>
      <c r="X21" s="1">
        <v>0</v>
      </c>
      <c r="Z21" s="22">
        <f t="shared" si="24"/>
        <v>1</v>
      </c>
      <c r="AA21" s="59">
        <f t="shared" si="25"/>
        <v>1</v>
      </c>
      <c r="AB21" s="6"/>
      <c r="AC21" s="4">
        <v>22</v>
      </c>
      <c r="AD21" s="4"/>
      <c r="AE21" s="1">
        <v>21</v>
      </c>
      <c r="AF21" s="1">
        <v>0</v>
      </c>
      <c r="AH21" s="22">
        <f>AE21/AC21</f>
        <v>0.95454545454545459</v>
      </c>
      <c r="AI21" s="59">
        <f>(AE21+AF21)/AC21</f>
        <v>0.95454545454545459</v>
      </c>
      <c r="AJ21" s="6"/>
      <c r="AK21" s="4">
        <v>12</v>
      </c>
      <c r="AL21" s="4"/>
      <c r="AM21" s="1">
        <v>9</v>
      </c>
      <c r="AN21" s="1">
        <v>0</v>
      </c>
      <c r="AP21" s="22">
        <v>0.75</v>
      </c>
      <c r="AQ21" s="22">
        <v>0.75</v>
      </c>
      <c r="AR21" s="35"/>
    </row>
    <row r="22" spans="1:44" s="7" customFormat="1" x14ac:dyDescent="0.3">
      <c r="A22" s="6"/>
      <c r="B22" s="6"/>
      <c r="C22" s="6" t="s">
        <v>8</v>
      </c>
      <c r="D22" s="6"/>
      <c r="E22" s="4">
        <v>8</v>
      </c>
      <c r="F22" s="4"/>
      <c r="G22" s="1">
        <v>8</v>
      </c>
      <c r="H22" s="1">
        <v>0</v>
      </c>
      <c r="I22" s="2"/>
      <c r="J22" s="22">
        <f t="shared" si="20"/>
        <v>1</v>
      </c>
      <c r="K22" s="59">
        <f t="shared" si="21"/>
        <v>1</v>
      </c>
      <c r="L22" s="6"/>
      <c r="M22" s="4">
        <v>9</v>
      </c>
      <c r="N22" s="4"/>
      <c r="O22" s="1">
        <v>8</v>
      </c>
      <c r="P22" s="1">
        <v>0</v>
      </c>
      <c r="Q22" s="2"/>
      <c r="R22" s="22">
        <f t="shared" si="22"/>
        <v>0.88888888888888884</v>
      </c>
      <c r="S22" s="59">
        <f t="shared" si="23"/>
        <v>0.88888888888888884</v>
      </c>
      <c r="T22" s="6"/>
      <c r="U22" s="4">
        <v>10</v>
      </c>
      <c r="V22" s="4"/>
      <c r="W22" s="1">
        <v>6</v>
      </c>
      <c r="X22" s="1">
        <v>0</v>
      </c>
      <c r="Y22" s="2"/>
      <c r="Z22" s="22">
        <f t="shared" si="24"/>
        <v>0.6</v>
      </c>
      <c r="AA22" s="59">
        <f t="shared" si="25"/>
        <v>0.6</v>
      </c>
      <c r="AB22" s="6"/>
      <c r="AC22" s="4">
        <v>12</v>
      </c>
      <c r="AD22" s="4"/>
      <c r="AE22" s="1">
        <v>11</v>
      </c>
      <c r="AF22" s="1">
        <v>0</v>
      </c>
      <c r="AG22" s="2"/>
      <c r="AH22" s="22">
        <f>AE22/AC22</f>
        <v>0.91666666666666663</v>
      </c>
      <c r="AI22" s="59">
        <f>(AE22+AF22)/AC22</f>
        <v>0.91666666666666663</v>
      </c>
      <c r="AJ22" s="6"/>
      <c r="AK22" s="4">
        <v>15</v>
      </c>
      <c r="AL22" s="4"/>
      <c r="AM22" s="1">
        <v>13</v>
      </c>
      <c r="AN22" s="1">
        <v>0</v>
      </c>
      <c r="AO22" s="2"/>
      <c r="AP22" s="22">
        <v>0.8666666666666667</v>
      </c>
      <c r="AQ22" s="22">
        <v>0.8666666666666667</v>
      </c>
      <c r="AR22" s="35"/>
    </row>
    <row r="23" spans="1:44" s="6" customFormat="1" ht="13.5" thickBot="1" x14ac:dyDescent="0.35">
      <c r="C23" s="28"/>
      <c r="D23" s="28"/>
      <c r="E23" s="4"/>
      <c r="F23" s="4"/>
      <c r="G23" s="2"/>
      <c r="H23" s="2"/>
      <c r="I23" s="2"/>
      <c r="J23" s="2"/>
      <c r="K23" s="56"/>
      <c r="L23" s="28"/>
      <c r="M23" s="4"/>
      <c r="N23" s="4"/>
      <c r="O23" s="2"/>
      <c r="P23" s="2"/>
      <c r="Q23" s="2"/>
      <c r="R23" s="2"/>
      <c r="S23" s="56"/>
      <c r="T23" s="28"/>
      <c r="U23" s="4"/>
      <c r="V23" s="4"/>
      <c r="W23" s="2"/>
      <c r="X23" s="2"/>
      <c r="Y23" s="2"/>
      <c r="Z23" s="2"/>
      <c r="AA23" s="56"/>
      <c r="AB23" s="28"/>
      <c r="AC23" s="4"/>
      <c r="AD23" s="4"/>
      <c r="AE23" s="2"/>
      <c r="AF23" s="2"/>
      <c r="AG23" s="2"/>
      <c r="AH23" s="2"/>
      <c r="AI23" s="56"/>
      <c r="AJ23" s="28"/>
      <c r="AK23" s="4"/>
      <c r="AL23" s="4"/>
      <c r="AM23" s="2"/>
      <c r="AN23" s="2"/>
      <c r="AO23" s="2"/>
      <c r="AP23" s="2"/>
      <c r="AQ23" s="2"/>
      <c r="AR23" s="39"/>
    </row>
    <row r="24" spans="1:44" s="6" customFormat="1" ht="13.5" thickTop="1" x14ac:dyDescent="0.3">
      <c r="B24" s="49" t="s">
        <v>0</v>
      </c>
      <c r="C24" s="42"/>
      <c r="D24" s="42"/>
      <c r="E24" s="42">
        <f>SUM(E19:E23)</f>
        <v>33</v>
      </c>
      <c r="F24" s="42"/>
      <c r="G24" s="42">
        <f>SUM(G19:G23)</f>
        <v>32</v>
      </c>
      <c r="H24" s="42">
        <f>SUM(H19:H23)</f>
        <v>0</v>
      </c>
      <c r="I24" s="46"/>
      <c r="J24" s="44">
        <f>G24/E24</f>
        <v>0.96969696969696972</v>
      </c>
      <c r="K24" s="61">
        <f>SUM(G24:H24)/E24</f>
        <v>0.96969696969696972</v>
      </c>
      <c r="L24" s="42"/>
      <c r="M24" s="42">
        <f>SUM(M19:M23)</f>
        <v>37</v>
      </c>
      <c r="N24" s="42"/>
      <c r="O24" s="42">
        <f>SUM(O19:O23)</f>
        <v>36</v>
      </c>
      <c r="P24" s="42">
        <f>SUM(P19:P23)</f>
        <v>0</v>
      </c>
      <c r="Q24" s="46"/>
      <c r="R24" s="44">
        <f>O24/M24</f>
        <v>0.97297297297297303</v>
      </c>
      <c r="S24" s="61">
        <f>SUM(O24:P24)/M24</f>
        <v>0.97297297297297303</v>
      </c>
      <c r="T24" s="42"/>
      <c r="U24" s="42">
        <f>SUM(U19:U23)</f>
        <v>27</v>
      </c>
      <c r="V24" s="42"/>
      <c r="W24" s="42">
        <f>SUM(W19:W23)</f>
        <v>23</v>
      </c>
      <c r="X24" s="42">
        <f>SUM(X19:X23)</f>
        <v>0</v>
      </c>
      <c r="Y24" s="46"/>
      <c r="Z24" s="44">
        <f>W24/U24</f>
        <v>0.85185185185185186</v>
      </c>
      <c r="AA24" s="61">
        <f>SUM(W24:X24)/U24</f>
        <v>0.85185185185185186</v>
      </c>
      <c r="AB24" s="42"/>
      <c r="AC24" s="42">
        <f>SUM(AC19:AC23)</f>
        <v>49</v>
      </c>
      <c r="AD24" s="42"/>
      <c r="AE24" s="42">
        <f>SUM(AE19:AE23)</f>
        <v>46</v>
      </c>
      <c r="AF24" s="42">
        <f>SUM(AF19:AF23)</f>
        <v>0</v>
      </c>
      <c r="AG24" s="46"/>
      <c r="AH24" s="44">
        <f>AE24/AC24</f>
        <v>0.93877551020408168</v>
      </c>
      <c r="AI24" s="61">
        <f>(AE24+AF24)/AC24</f>
        <v>0.93877551020408168</v>
      </c>
      <c r="AJ24" s="42"/>
      <c r="AK24" s="42">
        <v>32</v>
      </c>
      <c r="AL24" s="42"/>
      <c r="AM24" s="42">
        <v>27</v>
      </c>
      <c r="AN24" s="42">
        <v>0</v>
      </c>
      <c r="AO24" s="46"/>
      <c r="AP24" s="44">
        <v>0.84375</v>
      </c>
      <c r="AQ24" s="44">
        <v>0.84375</v>
      </c>
      <c r="AR24" s="45"/>
    </row>
    <row r="25" spans="1:44" x14ac:dyDescent="0.3">
      <c r="A25" s="6"/>
      <c r="B25" s="6"/>
      <c r="C25" s="28"/>
      <c r="D25" s="28"/>
      <c r="E25" s="4"/>
      <c r="F25" s="4"/>
      <c r="K25" s="56"/>
      <c r="L25" s="28"/>
      <c r="M25" s="4"/>
      <c r="N25" s="4"/>
      <c r="S25" s="56"/>
      <c r="T25" s="28"/>
      <c r="U25" s="4"/>
      <c r="V25" s="4"/>
      <c r="AA25" s="56"/>
      <c r="AB25" s="28"/>
      <c r="AC25" s="4"/>
      <c r="AD25" s="4"/>
      <c r="AI25" s="56"/>
      <c r="AJ25" s="28"/>
      <c r="AK25" s="4"/>
      <c r="AL25" s="4"/>
      <c r="AR25" s="35"/>
    </row>
    <row r="26" spans="1:44" x14ac:dyDescent="0.3">
      <c r="A26" s="19"/>
      <c r="B26" s="8" t="s">
        <v>7</v>
      </c>
      <c r="C26" s="6"/>
      <c r="D26" s="6"/>
      <c r="E26" s="1"/>
      <c r="F26" s="1"/>
      <c r="K26" s="56"/>
      <c r="L26" s="6"/>
      <c r="M26" s="1"/>
      <c r="N26" s="1"/>
      <c r="S26" s="56"/>
      <c r="T26" s="6"/>
      <c r="U26" s="1"/>
      <c r="V26" s="1"/>
      <c r="AA26" s="56"/>
      <c r="AB26" s="6"/>
      <c r="AC26" s="1"/>
      <c r="AD26" s="1"/>
      <c r="AI26" s="56"/>
      <c r="AJ26" s="6"/>
      <c r="AK26" s="1"/>
      <c r="AL26" s="1"/>
      <c r="AR26" s="37"/>
    </row>
    <row r="27" spans="1:44" x14ac:dyDescent="0.3">
      <c r="A27" s="6"/>
      <c r="B27" s="6"/>
      <c r="C27" s="6" t="s">
        <v>6</v>
      </c>
      <c r="D27" s="6"/>
      <c r="E27" s="4">
        <v>15</v>
      </c>
      <c r="F27" s="4"/>
      <c r="G27" s="4">
        <v>14</v>
      </c>
      <c r="H27" s="4">
        <v>0</v>
      </c>
      <c r="J27" s="22">
        <f t="shared" ref="J27:J32" si="26">IF(E27=0,NA(),G27/E27)</f>
        <v>0.93333333333333335</v>
      </c>
      <c r="K27" s="59">
        <f t="shared" ref="K27:K32" si="27">IF(E27=0,NA(),SUM(G27:H27)/E27)</f>
        <v>0.93333333333333335</v>
      </c>
      <c r="L27" s="6"/>
      <c r="M27" s="4">
        <v>15</v>
      </c>
      <c r="N27" s="4"/>
      <c r="O27" s="4">
        <v>14</v>
      </c>
      <c r="P27" s="4">
        <v>0</v>
      </c>
      <c r="R27" s="22">
        <f t="shared" ref="R27:R32" si="28">IF(M27=0,NA(),O27/M27)</f>
        <v>0.93333333333333335</v>
      </c>
      <c r="S27" s="59">
        <f t="shared" ref="S27:S32" si="29">IF(M27=0,NA(),SUM(O27:P27)/M27)</f>
        <v>0.93333333333333335</v>
      </c>
      <c r="T27" s="6"/>
      <c r="U27" s="4">
        <v>13</v>
      </c>
      <c r="V27" s="4"/>
      <c r="W27" s="4">
        <v>11</v>
      </c>
      <c r="X27" s="4">
        <v>0</v>
      </c>
      <c r="Z27" s="22">
        <f t="shared" ref="Z27:Z32" si="30">IF(U27=0,NA(),W27/U27)</f>
        <v>0.84615384615384615</v>
      </c>
      <c r="AA27" s="59">
        <f t="shared" ref="AA27:AA32" si="31">IF(U27=0,NA(),SUM(W27:X27)/U27)</f>
        <v>0.84615384615384615</v>
      </c>
      <c r="AB27" s="6"/>
      <c r="AC27" s="4">
        <v>10</v>
      </c>
      <c r="AD27" s="4"/>
      <c r="AE27" s="4">
        <v>9</v>
      </c>
      <c r="AF27" s="4">
        <v>0</v>
      </c>
      <c r="AH27" s="22">
        <f t="shared" ref="AH27:AH32" si="32">AE27/AC27</f>
        <v>0.9</v>
      </c>
      <c r="AI27" s="59">
        <f t="shared" ref="AI27:AI32" si="33">(AE27+AF27)/AC27</f>
        <v>0.9</v>
      </c>
      <c r="AJ27" s="6"/>
      <c r="AK27" s="4">
        <v>14</v>
      </c>
      <c r="AL27" s="4"/>
      <c r="AM27" s="1">
        <v>13</v>
      </c>
      <c r="AN27" s="1">
        <v>0</v>
      </c>
      <c r="AP27" s="22">
        <v>0.9285714285714286</v>
      </c>
      <c r="AQ27" s="22">
        <v>0.9285714285714286</v>
      </c>
      <c r="AR27" s="35"/>
    </row>
    <row r="28" spans="1:44" x14ac:dyDescent="0.3">
      <c r="A28" s="6"/>
      <c r="B28" s="6"/>
      <c r="C28" s="30" t="s">
        <v>5</v>
      </c>
      <c r="D28" s="30"/>
      <c r="E28" s="4">
        <v>2</v>
      </c>
      <c r="F28" s="4"/>
      <c r="G28" s="4">
        <v>2</v>
      </c>
      <c r="H28" s="4">
        <v>0</v>
      </c>
      <c r="J28" s="22">
        <f t="shared" si="26"/>
        <v>1</v>
      </c>
      <c r="K28" s="59">
        <f t="shared" si="27"/>
        <v>1</v>
      </c>
      <c r="L28" s="30"/>
      <c r="M28" s="4">
        <v>9</v>
      </c>
      <c r="N28" s="4"/>
      <c r="O28" s="4">
        <v>9</v>
      </c>
      <c r="P28" s="4">
        <v>0</v>
      </c>
      <c r="R28" s="22">
        <f t="shared" si="28"/>
        <v>1</v>
      </c>
      <c r="S28" s="59">
        <f t="shared" si="29"/>
        <v>1</v>
      </c>
      <c r="T28" s="30"/>
      <c r="U28" s="4">
        <v>12</v>
      </c>
      <c r="V28" s="4"/>
      <c r="W28" s="4">
        <v>10</v>
      </c>
      <c r="X28" s="4">
        <v>0</v>
      </c>
      <c r="Z28" s="22">
        <f t="shared" si="30"/>
        <v>0.83333333333333337</v>
      </c>
      <c r="AA28" s="59">
        <f t="shared" si="31"/>
        <v>0.83333333333333337</v>
      </c>
      <c r="AB28" s="30"/>
      <c r="AC28" s="4">
        <v>19</v>
      </c>
      <c r="AD28" s="4"/>
      <c r="AE28" s="4">
        <v>16</v>
      </c>
      <c r="AF28" s="4">
        <v>0</v>
      </c>
      <c r="AH28" s="22">
        <f t="shared" si="32"/>
        <v>0.84210526315789469</v>
      </c>
      <c r="AI28" s="59">
        <f t="shared" si="33"/>
        <v>0.84210526315789469</v>
      </c>
      <c r="AJ28" s="30"/>
      <c r="AK28" s="4">
        <v>18</v>
      </c>
      <c r="AL28" s="4"/>
      <c r="AM28" s="1">
        <v>13</v>
      </c>
      <c r="AN28" s="1">
        <v>0</v>
      </c>
      <c r="AP28" s="22">
        <v>0.72222222222222221</v>
      </c>
      <c r="AQ28" s="22">
        <v>0.72222222222222221</v>
      </c>
      <c r="AR28" s="35"/>
    </row>
    <row r="29" spans="1:44" x14ac:dyDescent="0.3">
      <c r="A29" s="6"/>
      <c r="B29" s="6"/>
      <c r="C29" s="6" t="s">
        <v>4</v>
      </c>
      <c r="D29" s="6"/>
      <c r="E29" s="4">
        <v>7</v>
      </c>
      <c r="F29" s="4"/>
      <c r="G29" s="4">
        <v>7</v>
      </c>
      <c r="H29" s="4">
        <v>0</v>
      </c>
      <c r="J29" s="22">
        <f t="shared" si="26"/>
        <v>1</v>
      </c>
      <c r="K29" s="59">
        <f t="shared" si="27"/>
        <v>1</v>
      </c>
      <c r="L29" s="6"/>
      <c r="M29" s="4">
        <v>7</v>
      </c>
      <c r="N29" s="4"/>
      <c r="O29" s="4">
        <v>4</v>
      </c>
      <c r="P29" s="4">
        <v>3</v>
      </c>
      <c r="R29" s="22">
        <f t="shared" si="28"/>
        <v>0.5714285714285714</v>
      </c>
      <c r="S29" s="59">
        <f t="shared" si="29"/>
        <v>1</v>
      </c>
      <c r="T29" s="6"/>
      <c r="U29" s="4">
        <v>10</v>
      </c>
      <c r="V29" s="4"/>
      <c r="W29" s="4">
        <v>8</v>
      </c>
      <c r="X29" s="4">
        <v>0</v>
      </c>
      <c r="Z29" s="22">
        <f t="shared" si="30"/>
        <v>0.8</v>
      </c>
      <c r="AA29" s="59">
        <f t="shared" si="31"/>
        <v>0.8</v>
      </c>
      <c r="AB29" s="6"/>
      <c r="AC29" s="4">
        <v>6</v>
      </c>
      <c r="AD29" s="4"/>
      <c r="AE29" s="4">
        <v>6</v>
      </c>
      <c r="AF29" s="4">
        <v>0</v>
      </c>
      <c r="AH29" s="22">
        <f t="shared" si="32"/>
        <v>1</v>
      </c>
      <c r="AI29" s="59">
        <f t="shared" si="33"/>
        <v>1</v>
      </c>
      <c r="AJ29" s="6"/>
      <c r="AK29" s="4">
        <v>2</v>
      </c>
      <c r="AL29" s="4"/>
      <c r="AM29" s="1">
        <v>2</v>
      </c>
      <c r="AN29" s="1">
        <v>0</v>
      </c>
      <c r="AP29" s="22">
        <v>1</v>
      </c>
      <c r="AQ29" s="22">
        <v>1</v>
      </c>
      <c r="AR29" s="35"/>
    </row>
    <row r="30" spans="1:44" x14ac:dyDescent="0.3">
      <c r="A30" s="6"/>
      <c r="B30" s="6"/>
      <c r="C30" s="6" t="s">
        <v>3</v>
      </c>
      <c r="D30" s="6"/>
      <c r="E30" s="4">
        <v>6</v>
      </c>
      <c r="F30" s="4"/>
      <c r="G30" s="4">
        <v>5</v>
      </c>
      <c r="H30" s="4">
        <v>0</v>
      </c>
      <c r="J30" s="22">
        <f t="shared" si="26"/>
        <v>0.83333333333333337</v>
      </c>
      <c r="K30" s="59">
        <f t="shared" si="27"/>
        <v>0.83333333333333337</v>
      </c>
      <c r="L30" s="6"/>
      <c r="M30" s="4">
        <v>3</v>
      </c>
      <c r="N30" s="4"/>
      <c r="O30" s="4">
        <v>3</v>
      </c>
      <c r="P30" s="4">
        <v>0</v>
      </c>
      <c r="R30" s="22">
        <f t="shared" si="28"/>
        <v>1</v>
      </c>
      <c r="S30" s="59">
        <f t="shared" si="29"/>
        <v>1</v>
      </c>
      <c r="T30" s="6"/>
      <c r="U30" s="4">
        <v>1</v>
      </c>
      <c r="V30" s="4"/>
      <c r="W30" s="4">
        <v>0</v>
      </c>
      <c r="X30" s="4">
        <v>0</v>
      </c>
      <c r="Z30" s="22">
        <f t="shared" si="30"/>
        <v>0</v>
      </c>
      <c r="AA30" s="59">
        <f t="shared" si="31"/>
        <v>0</v>
      </c>
      <c r="AB30" s="6"/>
      <c r="AC30" s="4">
        <v>11</v>
      </c>
      <c r="AD30" s="4"/>
      <c r="AE30" s="4">
        <v>7</v>
      </c>
      <c r="AF30" s="4">
        <v>0</v>
      </c>
      <c r="AH30" s="22">
        <f t="shared" si="32"/>
        <v>0.63636363636363635</v>
      </c>
      <c r="AI30" s="59">
        <f t="shared" si="33"/>
        <v>0.63636363636363635</v>
      </c>
      <c r="AJ30" s="6"/>
      <c r="AK30" s="4">
        <v>5</v>
      </c>
      <c r="AL30" s="4"/>
      <c r="AM30" s="1">
        <v>4</v>
      </c>
      <c r="AN30" s="1">
        <v>0</v>
      </c>
      <c r="AP30" s="22">
        <v>0.8</v>
      </c>
      <c r="AQ30" s="22">
        <v>0.8</v>
      </c>
      <c r="AR30" s="35"/>
    </row>
    <row r="31" spans="1:44" x14ac:dyDescent="0.3">
      <c r="A31" s="6"/>
      <c r="B31" s="6"/>
      <c r="C31" s="6" t="s">
        <v>2</v>
      </c>
      <c r="D31" s="6"/>
      <c r="E31" s="4">
        <v>18</v>
      </c>
      <c r="F31" s="4"/>
      <c r="G31" s="4">
        <v>12</v>
      </c>
      <c r="H31" s="4">
        <v>1</v>
      </c>
      <c r="J31" s="22">
        <f t="shared" si="26"/>
        <v>0.66666666666666663</v>
      </c>
      <c r="K31" s="59">
        <f t="shared" si="27"/>
        <v>0.72222222222222221</v>
      </c>
      <c r="L31" s="6"/>
      <c r="M31" s="4">
        <v>22</v>
      </c>
      <c r="N31" s="4"/>
      <c r="O31" s="4">
        <v>17</v>
      </c>
      <c r="P31" s="4">
        <v>0</v>
      </c>
      <c r="R31" s="22">
        <f t="shared" si="28"/>
        <v>0.77272727272727271</v>
      </c>
      <c r="S31" s="59">
        <f t="shared" si="29"/>
        <v>0.77272727272727271</v>
      </c>
      <c r="T31" s="6"/>
      <c r="U31" s="4">
        <v>20</v>
      </c>
      <c r="V31" s="4"/>
      <c r="W31" s="4">
        <v>19</v>
      </c>
      <c r="X31" s="4">
        <v>0</v>
      </c>
      <c r="Z31" s="22">
        <f t="shared" si="30"/>
        <v>0.95</v>
      </c>
      <c r="AA31" s="59">
        <f t="shared" si="31"/>
        <v>0.95</v>
      </c>
      <c r="AB31" s="6"/>
      <c r="AC31" s="4">
        <v>24</v>
      </c>
      <c r="AD31" s="4"/>
      <c r="AE31" s="4">
        <v>18</v>
      </c>
      <c r="AF31" s="4">
        <v>1</v>
      </c>
      <c r="AH31" s="22">
        <f t="shared" si="32"/>
        <v>0.75</v>
      </c>
      <c r="AI31" s="59">
        <f t="shared" si="33"/>
        <v>0.79166666666666663</v>
      </c>
      <c r="AJ31" s="6"/>
      <c r="AK31" s="4">
        <v>13</v>
      </c>
      <c r="AL31" s="4"/>
      <c r="AM31" s="1">
        <v>12</v>
      </c>
      <c r="AN31" s="1">
        <v>0</v>
      </c>
      <c r="AP31" s="22">
        <v>0.92307692307692313</v>
      </c>
      <c r="AQ31" s="22">
        <v>0.92307692307692313</v>
      </c>
      <c r="AR31" s="35"/>
    </row>
    <row r="32" spans="1:44" x14ac:dyDescent="0.3">
      <c r="A32" s="6"/>
      <c r="B32" s="6"/>
      <c r="C32" s="6" t="s">
        <v>1</v>
      </c>
      <c r="D32" s="6"/>
      <c r="E32" s="4">
        <v>10</v>
      </c>
      <c r="F32" s="4"/>
      <c r="G32" s="4">
        <v>9</v>
      </c>
      <c r="H32" s="4">
        <v>1</v>
      </c>
      <c r="J32" s="22">
        <f t="shared" si="26"/>
        <v>0.9</v>
      </c>
      <c r="K32" s="59">
        <f t="shared" si="27"/>
        <v>1</v>
      </c>
      <c r="L32" s="6"/>
      <c r="M32" s="4">
        <v>17</v>
      </c>
      <c r="N32" s="4"/>
      <c r="O32" s="4">
        <v>10</v>
      </c>
      <c r="P32" s="4">
        <v>0</v>
      </c>
      <c r="R32" s="22">
        <f t="shared" si="28"/>
        <v>0.58823529411764708</v>
      </c>
      <c r="S32" s="59">
        <f t="shared" si="29"/>
        <v>0.58823529411764708</v>
      </c>
      <c r="T32" s="6"/>
      <c r="U32" s="4">
        <v>17</v>
      </c>
      <c r="V32" s="4"/>
      <c r="W32" s="4">
        <v>11</v>
      </c>
      <c r="X32" s="4">
        <v>0</v>
      </c>
      <c r="Z32" s="22">
        <f t="shared" si="30"/>
        <v>0.6470588235294118</v>
      </c>
      <c r="AA32" s="59">
        <f t="shared" si="31"/>
        <v>0.6470588235294118</v>
      </c>
      <c r="AB32" s="6"/>
      <c r="AC32" s="4">
        <v>17</v>
      </c>
      <c r="AD32" s="4"/>
      <c r="AE32" s="4">
        <v>12</v>
      </c>
      <c r="AF32" s="4">
        <v>0</v>
      </c>
      <c r="AH32" s="22">
        <f t="shared" si="32"/>
        <v>0.70588235294117652</v>
      </c>
      <c r="AI32" s="59">
        <f t="shared" si="33"/>
        <v>0.70588235294117652</v>
      </c>
      <c r="AJ32" s="6"/>
      <c r="AK32" s="4">
        <v>12</v>
      </c>
      <c r="AL32" s="4"/>
      <c r="AM32" s="1">
        <v>10</v>
      </c>
      <c r="AN32" s="1">
        <v>0</v>
      </c>
      <c r="AP32" s="22">
        <v>0.83333333333333337</v>
      </c>
      <c r="AQ32" s="22">
        <v>0.83333333333333337</v>
      </c>
      <c r="AR32" s="35"/>
    </row>
    <row r="33" spans="1:44" ht="13.5" thickBot="1" x14ac:dyDescent="0.35">
      <c r="A33" s="6"/>
      <c r="B33" s="6"/>
      <c r="C33" s="28"/>
      <c r="D33" s="28"/>
      <c r="E33" s="4"/>
      <c r="F33" s="4"/>
      <c r="K33" s="56"/>
      <c r="L33" s="28"/>
      <c r="M33" s="4"/>
      <c r="N33" s="4"/>
      <c r="S33" s="56"/>
      <c r="T33" s="28"/>
      <c r="U33" s="4"/>
      <c r="V33" s="4"/>
      <c r="AA33" s="56"/>
      <c r="AB33" s="28"/>
      <c r="AC33" s="4"/>
      <c r="AD33" s="4"/>
      <c r="AI33" s="56"/>
      <c r="AJ33" s="28"/>
      <c r="AK33" s="4"/>
      <c r="AL33" s="4"/>
      <c r="AR33" s="39"/>
    </row>
    <row r="34" spans="1:44" ht="13.5" thickTop="1" x14ac:dyDescent="0.3">
      <c r="A34" s="6"/>
      <c r="B34" s="49" t="s">
        <v>0</v>
      </c>
      <c r="C34" s="41"/>
      <c r="D34" s="41"/>
      <c r="E34" s="43">
        <f>SUM(E26:E33)</f>
        <v>58</v>
      </c>
      <c r="F34" s="43"/>
      <c r="G34" s="43">
        <f>SUM(G26:G33)</f>
        <v>49</v>
      </c>
      <c r="H34" s="43">
        <f>SUM(H26:H33)</f>
        <v>2</v>
      </c>
      <c r="I34" s="46"/>
      <c r="J34" s="44">
        <f>G34/E34</f>
        <v>0.84482758620689657</v>
      </c>
      <c r="K34" s="61">
        <f>SUM(G34:H34)/E34</f>
        <v>0.87931034482758619</v>
      </c>
      <c r="L34" s="41"/>
      <c r="M34" s="43">
        <f>SUM(M26:M33)</f>
        <v>73</v>
      </c>
      <c r="N34" s="43"/>
      <c r="O34" s="43">
        <f>SUM(O26:O33)</f>
        <v>57</v>
      </c>
      <c r="P34" s="43">
        <f>SUM(P26:P33)</f>
        <v>3</v>
      </c>
      <c r="Q34" s="46"/>
      <c r="R34" s="44">
        <f>O34/M34</f>
        <v>0.78082191780821919</v>
      </c>
      <c r="S34" s="61">
        <f>SUM(O34:P34)/M34</f>
        <v>0.82191780821917804</v>
      </c>
      <c r="T34" s="41"/>
      <c r="U34" s="43">
        <f>SUM(U26:U33)</f>
        <v>73</v>
      </c>
      <c r="V34" s="43"/>
      <c r="W34" s="43">
        <f>SUM(W26:W33)</f>
        <v>59</v>
      </c>
      <c r="X34" s="43">
        <f>SUM(X26:X33)</f>
        <v>0</v>
      </c>
      <c r="Y34" s="46"/>
      <c r="Z34" s="44">
        <f>W34/U34</f>
        <v>0.80821917808219179</v>
      </c>
      <c r="AA34" s="61">
        <f>SUM(W34:X34)/U34</f>
        <v>0.80821917808219179</v>
      </c>
      <c r="AB34" s="41"/>
      <c r="AC34" s="43">
        <f>SUM(AC26:AC33)</f>
        <v>87</v>
      </c>
      <c r="AD34" s="43"/>
      <c r="AE34" s="43">
        <f>SUM(AE26:AE33)</f>
        <v>68</v>
      </c>
      <c r="AF34" s="43">
        <f>SUM(AF26:AF33)</f>
        <v>1</v>
      </c>
      <c r="AG34" s="46"/>
      <c r="AH34" s="44">
        <f>AE34/AC34</f>
        <v>0.7816091954022989</v>
      </c>
      <c r="AI34" s="61">
        <f>(AE34+AF34)/AC34</f>
        <v>0.7931034482758621</v>
      </c>
      <c r="AJ34" s="41"/>
      <c r="AK34" s="43">
        <v>64</v>
      </c>
      <c r="AL34" s="43"/>
      <c r="AM34" s="43">
        <v>54</v>
      </c>
      <c r="AN34" s="43">
        <v>0</v>
      </c>
      <c r="AO34" s="46"/>
      <c r="AP34" s="44">
        <v>0.84375</v>
      </c>
      <c r="AQ34" s="44">
        <v>0.84375</v>
      </c>
      <c r="AR34" s="45"/>
    </row>
    <row r="35" spans="1:44" x14ac:dyDescent="0.3">
      <c r="A35" s="6"/>
      <c r="B35" s="50"/>
      <c r="C35" s="1"/>
      <c r="D35" s="1"/>
      <c r="E35" s="51"/>
      <c r="F35" s="51"/>
      <c r="G35" s="51"/>
      <c r="H35" s="51"/>
      <c r="J35" s="52"/>
      <c r="K35" s="59"/>
      <c r="L35" s="1"/>
      <c r="M35" s="51"/>
      <c r="N35" s="51"/>
      <c r="O35" s="51"/>
      <c r="P35" s="51"/>
      <c r="R35" s="52"/>
      <c r="S35" s="59"/>
      <c r="T35" s="1"/>
      <c r="U35" s="51"/>
      <c r="V35" s="51"/>
      <c r="W35" s="51"/>
      <c r="X35" s="51"/>
      <c r="Z35" s="52"/>
      <c r="AA35" s="59"/>
      <c r="AB35" s="1"/>
      <c r="AC35" s="51"/>
      <c r="AD35" s="51"/>
      <c r="AE35" s="51"/>
      <c r="AF35" s="51"/>
      <c r="AH35" s="52"/>
      <c r="AI35" s="59"/>
      <c r="AJ35" s="1"/>
      <c r="AK35" s="51"/>
      <c r="AL35" s="51"/>
      <c r="AM35" s="51"/>
      <c r="AN35" s="51"/>
      <c r="AP35" s="52"/>
      <c r="AQ35" s="52"/>
      <c r="AR35" s="35"/>
    </row>
    <row r="36" spans="1:44" x14ac:dyDescent="0.3">
      <c r="A36" s="6"/>
      <c r="B36" s="50"/>
      <c r="C36" s="1" t="s">
        <v>44</v>
      </c>
      <c r="D36" s="1"/>
      <c r="E36" s="51">
        <v>4</v>
      </c>
      <c r="F36" s="51"/>
      <c r="G36" s="51">
        <v>4</v>
      </c>
      <c r="H36" s="51">
        <v>0</v>
      </c>
      <c r="J36" s="22">
        <f t="shared" ref="J36" si="34">IF(E36=0,NA(),G36/E36)</f>
        <v>1</v>
      </c>
      <c r="K36" s="59">
        <f>IF(E36=0,NA(),SUM(G36:H36)/E36)</f>
        <v>1</v>
      </c>
      <c r="L36" s="1"/>
      <c r="M36" s="51">
        <v>3</v>
      </c>
      <c r="N36" s="51"/>
      <c r="O36" s="51">
        <v>3</v>
      </c>
      <c r="P36" s="51">
        <v>0</v>
      </c>
      <c r="R36" s="22">
        <f t="shared" ref="R36" si="35">IF(M36=0,NA(),O36/M36)</f>
        <v>1</v>
      </c>
      <c r="S36" s="59">
        <f>IF(M36=0,NA(),SUM(O36:P36)/M36)</f>
        <v>1</v>
      </c>
      <c r="T36" s="1"/>
      <c r="U36" s="51">
        <v>0</v>
      </c>
      <c r="V36" s="51"/>
      <c r="W36" s="51">
        <v>0</v>
      </c>
      <c r="X36" s="51">
        <v>0</v>
      </c>
      <c r="Z36" s="22" t="e">
        <f t="shared" ref="Z36" si="36">IF(U36=0,NA(),W36/U36)</f>
        <v>#N/A</v>
      </c>
      <c r="AA36" s="59" t="e">
        <f>IF(U36=0,NA(),SUM(W36:X36)/U36)</f>
        <v>#N/A</v>
      </c>
      <c r="AB36" s="1"/>
      <c r="AC36" s="51">
        <v>4</v>
      </c>
      <c r="AD36" s="51"/>
      <c r="AE36" s="51">
        <v>2</v>
      </c>
      <c r="AF36" s="51">
        <v>0</v>
      </c>
      <c r="AH36" s="22">
        <f t="shared" ref="AH36" si="37">IF(AC36&gt;0,AE36/AC36,NA())</f>
        <v>0.5</v>
      </c>
      <c r="AI36" s="59">
        <f t="shared" ref="AI36" si="38">IF(AC36&gt;0,(AE36+AF36)/AC36,NA())</f>
        <v>0.5</v>
      </c>
      <c r="AJ36" s="1"/>
      <c r="AK36" s="51">
        <v>5</v>
      </c>
      <c r="AL36" s="51"/>
      <c r="AM36" s="51">
        <v>0</v>
      </c>
      <c r="AN36" s="51">
        <v>3</v>
      </c>
      <c r="AP36" s="22">
        <v>0</v>
      </c>
      <c r="AQ36" s="22">
        <v>0.6</v>
      </c>
      <c r="AR36" s="35"/>
    </row>
    <row r="37" spans="1:44" x14ac:dyDescent="0.3">
      <c r="A37" s="6"/>
      <c r="B37" s="6"/>
      <c r="C37" s="5"/>
      <c r="D37" s="5"/>
      <c r="E37" s="1"/>
      <c r="F37" s="1"/>
      <c r="K37" s="56"/>
      <c r="L37" s="5"/>
      <c r="M37" s="1"/>
      <c r="N37" s="1"/>
      <c r="S37" s="56"/>
      <c r="T37" s="5"/>
      <c r="U37" s="1"/>
      <c r="V37" s="1"/>
      <c r="AA37" s="56"/>
      <c r="AB37" s="5"/>
      <c r="AC37" s="1"/>
      <c r="AD37" s="1"/>
      <c r="AI37" s="56"/>
      <c r="AJ37" s="5"/>
      <c r="AK37" s="1"/>
      <c r="AL37" s="1"/>
      <c r="AR37" s="37"/>
    </row>
    <row r="38" spans="1:44" s="3" customFormat="1" ht="13.5" thickBot="1" x14ac:dyDescent="0.35">
      <c r="A38" s="1"/>
      <c r="B38" s="2"/>
      <c r="C38" s="2"/>
      <c r="D38" s="2"/>
      <c r="G38" s="2"/>
      <c r="H38" s="2"/>
      <c r="I38" s="2"/>
      <c r="J38" s="2"/>
      <c r="K38" s="56"/>
      <c r="L38" s="2"/>
      <c r="O38" s="2"/>
      <c r="P38" s="2"/>
      <c r="Q38" s="2"/>
      <c r="R38" s="2"/>
      <c r="S38" s="56"/>
      <c r="T38" s="2"/>
      <c r="W38" s="2"/>
      <c r="X38" s="2"/>
      <c r="Y38" s="2"/>
      <c r="Z38" s="2"/>
      <c r="AA38" s="56"/>
      <c r="AB38" s="2"/>
      <c r="AE38" s="2"/>
      <c r="AF38" s="2"/>
      <c r="AG38" s="2"/>
      <c r="AH38" s="2"/>
      <c r="AI38" s="56"/>
      <c r="AJ38" s="2"/>
      <c r="AM38" s="2"/>
      <c r="AN38" s="2"/>
      <c r="AO38" s="2"/>
      <c r="AP38" s="2"/>
      <c r="AQ38" s="2"/>
      <c r="AR38" s="35"/>
    </row>
    <row r="39" spans="1:44" ht="13.5" thickTop="1" x14ac:dyDescent="0.3">
      <c r="A39" s="47" t="s">
        <v>40</v>
      </c>
      <c r="B39" s="47"/>
      <c r="C39" s="47"/>
      <c r="D39" s="47"/>
      <c r="E39" s="48">
        <f>E17+E24+E34+E36</f>
        <v>102</v>
      </c>
      <c r="F39" s="41"/>
      <c r="G39" s="48">
        <f>G17+G24+G34+G36</f>
        <v>92</v>
      </c>
      <c r="H39" s="48">
        <f>H17+H24+H34+H36</f>
        <v>2</v>
      </c>
      <c r="I39" s="46"/>
      <c r="J39" s="44">
        <f>G39/E39</f>
        <v>0.90196078431372551</v>
      </c>
      <c r="K39" s="61">
        <f>SUM(G39:H39)/E39</f>
        <v>0.92156862745098034</v>
      </c>
      <c r="L39" s="47"/>
      <c r="M39" s="48">
        <f>M17+M24+M34+M36</f>
        <v>126</v>
      </c>
      <c r="N39" s="41"/>
      <c r="O39" s="48">
        <f>O17+O24+O34+O36</f>
        <v>106</v>
      </c>
      <c r="P39" s="48">
        <f>P17+P24+P34+P36</f>
        <v>3</v>
      </c>
      <c r="Q39" s="46"/>
      <c r="R39" s="44">
        <f>O39/M39</f>
        <v>0.84126984126984128</v>
      </c>
      <c r="S39" s="61">
        <f>SUM(O39:P39)/M39</f>
        <v>0.86507936507936511</v>
      </c>
      <c r="T39" s="47"/>
      <c r="U39" s="48">
        <f>U17+U24+U34+U36</f>
        <v>110</v>
      </c>
      <c r="V39" s="41"/>
      <c r="W39" s="48">
        <f>W17+W24+W34+W36</f>
        <v>92</v>
      </c>
      <c r="X39" s="48">
        <f>X17+X24+X34+X36</f>
        <v>0</v>
      </c>
      <c r="Y39" s="46"/>
      <c r="Z39" s="44">
        <f>W39/U39</f>
        <v>0.83636363636363631</v>
      </c>
      <c r="AA39" s="61">
        <f>SUM(W39:X39)/U39</f>
        <v>0.83636363636363631</v>
      </c>
      <c r="AB39" s="47"/>
      <c r="AC39" s="48">
        <f>AC17+AC24+AC34+AC36</f>
        <v>153</v>
      </c>
      <c r="AD39" s="41"/>
      <c r="AE39" s="48">
        <f>AE17+AE24+AE34+AE36</f>
        <v>127</v>
      </c>
      <c r="AF39" s="48">
        <f>AF17+AF24+AF34+AF36</f>
        <v>1</v>
      </c>
      <c r="AG39" s="46"/>
      <c r="AH39" s="44">
        <f>AE39/AC39</f>
        <v>0.83006535947712423</v>
      </c>
      <c r="AI39" s="61">
        <f>(AE39+AF39)/AC39</f>
        <v>0.83660130718954251</v>
      </c>
      <c r="AJ39" s="47"/>
      <c r="AK39" s="48">
        <v>123</v>
      </c>
      <c r="AL39" s="41"/>
      <c r="AM39" s="48">
        <v>98</v>
      </c>
      <c r="AN39" s="48">
        <v>3</v>
      </c>
      <c r="AO39" s="46"/>
      <c r="AP39" s="44">
        <v>0.7967479674796748</v>
      </c>
      <c r="AQ39" s="44">
        <v>0.82113821138211385</v>
      </c>
      <c r="AR39" s="45"/>
    </row>
    <row r="40" spans="1:44" s="25" customFormat="1" ht="11.5" x14ac:dyDescent="0.25">
      <c r="C40" s="26"/>
      <c r="D40" s="26"/>
      <c r="E40" s="26"/>
      <c r="F40" s="26"/>
      <c r="G40" s="26"/>
      <c r="H40" s="26"/>
      <c r="I40" s="26"/>
      <c r="J40" s="26"/>
      <c r="K40" s="63"/>
      <c r="L40" s="26"/>
      <c r="M40" s="26"/>
      <c r="N40" s="26"/>
      <c r="O40" s="26"/>
      <c r="P40" s="26"/>
      <c r="Q40" s="26"/>
      <c r="R40" s="26"/>
      <c r="S40" s="63"/>
      <c r="T40" s="26"/>
      <c r="U40" s="26"/>
      <c r="V40" s="26"/>
      <c r="W40" s="26"/>
      <c r="X40" s="26"/>
      <c r="Y40" s="26"/>
      <c r="Z40" s="26"/>
      <c r="AA40" s="63"/>
      <c r="AB40" s="26"/>
      <c r="AC40" s="26"/>
      <c r="AD40" s="26"/>
      <c r="AE40" s="26"/>
      <c r="AF40" s="26"/>
      <c r="AG40" s="26"/>
      <c r="AH40" s="26"/>
      <c r="AI40" s="63"/>
      <c r="AJ40" s="26"/>
      <c r="AK40" s="26"/>
      <c r="AL40" s="26"/>
      <c r="AM40" s="26"/>
      <c r="AN40" s="26"/>
      <c r="AO40" s="26"/>
      <c r="AP40" s="26"/>
      <c r="AQ40" s="26"/>
      <c r="AR40" s="40"/>
    </row>
    <row r="41" spans="1:44" s="25" customFormat="1" ht="11.5" x14ac:dyDescent="0.2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7"/>
    </row>
    <row r="42" spans="1:44" s="25" customFormat="1" ht="11.5" x14ac:dyDescent="0.25">
      <c r="C42" s="26" t="s">
        <v>41</v>
      </c>
      <c r="D42" s="26"/>
      <c r="E42" s="25" t="s">
        <v>42</v>
      </c>
      <c r="F42" s="26"/>
      <c r="G42" s="26"/>
      <c r="H42" s="26"/>
      <c r="I42" s="26"/>
      <c r="J42" s="26"/>
      <c r="K42" s="26"/>
      <c r="L42" s="26"/>
      <c r="N42" s="26"/>
      <c r="O42" s="26"/>
      <c r="P42" s="26"/>
      <c r="Q42" s="26"/>
      <c r="R42" s="26"/>
      <c r="S42" s="26"/>
      <c r="T42" s="26"/>
      <c r="V42" s="26"/>
      <c r="W42" s="26"/>
      <c r="X42" s="26"/>
      <c r="Y42" s="26"/>
      <c r="Z42" s="26"/>
      <c r="AA42" s="26"/>
      <c r="AB42" s="26"/>
      <c r="AD42" s="26"/>
      <c r="AE42" s="26"/>
      <c r="AF42" s="26"/>
      <c r="AG42" s="26"/>
      <c r="AH42" s="26"/>
      <c r="AI42" s="26"/>
      <c r="AJ42" s="26"/>
      <c r="AL42" s="26"/>
      <c r="AM42" s="26"/>
      <c r="AN42" s="26"/>
      <c r="AO42" s="26"/>
      <c r="AP42" s="26"/>
      <c r="AQ42" s="26"/>
      <c r="AR42" s="27"/>
    </row>
    <row r="43" spans="1:44" s="25" customFormat="1" ht="11.5" x14ac:dyDescent="0.25">
      <c r="AR43" s="27"/>
    </row>
  </sheetData>
  <printOptions gridLines="1"/>
  <pageMargins left="0.5" right="0.5" top="0.5" bottom="0.5" header="0.25" footer="0.2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Final-UG</vt:lpstr>
      <vt:lpstr>Final-GR</vt:lpstr>
      <vt:lpstr>'Final-GR'!Print_Titles</vt:lpstr>
      <vt:lpstr>'Final-UG'!Print_Titles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YourUser</cp:lastModifiedBy>
  <cp:lastPrinted>2019-02-26T17:00:41Z</cp:lastPrinted>
  <dcterms:created xsi:type="dcterms:W3CDTF">2014-06-10T12:57:01Z</dcterms:created>
  <dcterms:modified xsi:type="dcterms:W3CDTF">2020-05-08T14:07:03Z</dcterms:modified>
</cp:coreProperties>
</file>