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partment Annual Reports\2020-21\Degrees Granted 20-yr\"/>
    </mc:Choice>
  </mc:AlternateContent>
  <bookViews>
    <workbookView xWindow="22320" yWindow="1890" windowWidth="21080" windowHeight="11360"/>
  </bookViews>
  <sheets>
    <sheet name="final" sheetId="7" r:id="rId1"/>
  </sheets>
  <definedNames>
    <definedName name="_xlnm.Print_Titles" localSheetId="0">final!$1:$2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2" i="7" l="1"/>
  <c r="H156" i="7"/>
  <c r="I113" i="7" l="1"/>
  <c r="J113" i="7"/>
  <c r="H113" i="7"/>
  <c r="I112" i="7"/>
  <c r="J112" i="7"/>
  <c r="H112" i="7"/>
  <c r="H251" i="7" l="1"/>
  <c r="H243" i="7"/>
  <c r="H179" i="7"/>
  <c r="I179" i="7" l="1"/>
  <c r="I178" i="7"/>
  <c r="J178" i="7"/>
  <c r="I180" i="7"/>
  <c r="I298" i="7"/>
  <c r="I297" i="7"/>
  <c r="I296" i="7"/>
  <c r="I287" i="7"/>
  <c r="I286" i="7"/>
  <c r="I274" i="7"/>
  <c r="I285" i="7" s="1"/>
  <c r="I264" i="7"/>
  <c r="I299" i="7" s="1"/>
  <c r="I251" i="7"/>
  <c r="I253" i="7" s="1"/>
  <c r="I243" i="7"/>
  <c r="I301" i="7" s="1"/>
  <c r="I230" i="7"/>
  <c r="I292" i="7" s="1"/>
  <c r="I229" i="7"/>
  <c r="I226" i="7"/>
  <c r="I204" i="7"/>
  <c r="I228" i="7" s="1"/>
  <c r="I193" i="7"/>
  <c r="I231" i="7" s="1"/>
  <c r="I175" i="7"/>
  <c r="I172" i="7"/>
  <c r="I156" i="7"/>
  <c r="I181" i="7" s="1"/>
  <c r="I127" i="7"/>
  <c r="I133" i="7" s="1"/>
  <c r="I111" i="7"/>
  <c r="I109" i="7"/>
  <c r="I75" i="7"/>
  <c r="I291" i="7" l="1"/>
  <c r="I170" i="7"/>
  <c r="I171" i="7" s="1"/>
  <c r="I114" i="7"/>
  <c r="I232" i="7"/>
  <c r="I176" i="7"/>
  <c r="I182" i="7"/>
  <c r="I288" i="7"/>
  <c r="I300" i="7"/>
  <c r="I303" i="7" s="1"/>
  <c r="I290" i="7"/>
  <c r="I293" i="7" s="1"/>
  <c r="I302" i="7" l="1"/>
  <c r="I294" i="7"/>
  <c r="I305" i="7"/>
  <c r="H180" i="7" l="1"/>
  <c r="H178" i="7"/>
  <c r="H298" i="7" l="1"/>
  <c r="H297" i="7"/>
  <c r="H296" i="7"/>
  <c r="H287" i="7"/>
  <c r="H286" i="7"/>
  <c r="H274" i="7"/>
  <c r="H285" i="7" s="1"/>
  <c r="H264" i="7"/>
  <c r="H299" i="7" s="1"/>
  <c r="H253" i="7"/>
  <c r="H301" i="7"/>
  <c r="H230" i="7"/>
  <c r="H292" i="7" s="1"/>
  <c r="H229" i="7"/>
  <c r="H226" i="7"/>
  <c r="H204" i="7"/>
  <c r="H193" i="7"/>
  <c r="H231" i="7" s="1"/>
  <c r="H175" i="7"/>
  <c r="H181" i="7"/>
  <c r="H127" i="7"/>
  <c r="H133" i="7" s="1"/>
  <c r="H111" i="7"/>
  <c r="H109" i="7"/>
  <c r="H75" i="7"/>
  <c r="H291" i="7" l="1"/>
  <c r="H300" i="7"/>
  <c r="H302" i="7" s="1"/>
  <c r="H114" i="7"/>
  <c r="H228" i="7"/>
  <c r="H232" i="7" s="1"/>
  <c r="H288" i="7"/>
  <c r="H176" i="7"/>
  <c r="H182" i="7"/>
  <c r="H290" i="7"/>
  <c r="H170" i="7"/>
  <c r="H171" i="7" s="1"/>
  <c r="H293" i="7" l="1"/>
  <c r="H303" i="7"/>
  <c r="J287" i="7"/>
  <c r="H294" i="7" l="1"/>
  <c r="H305" i="7"/>
  <c r="J297" i="7" l="1"/>
  <c r="J75" i="7"/>
  <c r="J179" i="7" l="1"/>
  <c r="J298" i="7" l="1"/>
  <c r="J296" i="7"/>
  <c r="J286" i="7"/>
  <c r="J274" i="7"/>
  <c r="J264" i="7"/>
  <c r="J251" i="7"/>
  <c r="J243" i="7"/>
  <c r="J230" i="7"/>
  <c r="J229" i="7"/>
  <c r="J226" i="7"/>
  <c r="J204" i="7"/>
  <c r="J193" i="7"/>
  <c r="J180" i="7"/>
  <c r="J175" i="7"/>
  <c r="J172" i="7"/>
  <c r="J156" i="7"/>
  <c r="J181" i="7" s="1"/>
  <c r="J127" i="7"/>
  <c r="J114" i="7"/>
  <c r="J111" i="7"/>
  <c r="J109" i="7"/>
  <c r="J231" i="7" l="1"/>
  <c r="J285" i="7"/>
  <c r="J288" i="7" s="1"/>
  <c r="J253" i="7"/>
  <c r="J133" i="7"/>
  <c r="J299" i="7"/>
  <c r="J292" i="7"/>
  <c r="J170" i="7"/>
  <c r="J171" i="7" s="1"/>
  <c r="J291" i="7"/>
  <c r="J300" i="7"/>
  <c r="J290" i="7"/>
  <c r="J228" i="7"/>
  <c r="J301" i="7"/>
  <c r="J232" i="7" l="1"/>
  <c r="J302" i="7"/>
  <c r="J176" i="7"/>
  <c r="J182" i="7"/>
  <c r="J303" i="7"/>
  <c r="J293" i="7"/>
  <c r="J305" i="7" l="1"/>
  <c r="J294" i="7"/>
  <c r="AA175" i="7" l="1"/>
  <c r="Z175" i="7"/>
  <c r="AA179" i="7"/>
  <c r="Z179" i="7"/>
  <c r="K287" i="7" l="1"/>
  <c r="K274" i="7"/>
  <c r="K251" i="7"/>
  <c r="K243" i="7"/>
  <c r="K298" i="7"/>
  <c r="K229" i="7"/>
  <c r="K179" i="7"/>
  <c r="K175" i="7"/>
  <c r="K109" i="7"/>
  <c r="K111" i="7"/>
  <c r="K75" i="7"/>
  <c r="K296" i="7"/>
  <c r="K286" i="7"/>
  <c r="K264" i="7"/>
  <c r="K226" i="7"/>
  <c r="K193" i="7"/>
  <c r="K181" i="7"/>
  <c r="K180" i="7"/>
  <c r="K156" i="7"/>
  <c r="K299" i="7" l="1"/>
  <c r="K231" i="7"/>
  <c r="K297" i="7"/>
  <c r="K285" i="7"/>
  <c r="K253" i="7"/>
  <c r="K230" i="7"/>
  <c r="K204" i="7"/>
  <c r="K172" i="7"/>
  <c r="K170" i="7"/>
  <c r="K127" i="7"/>
  <c r="K291" i="7"/>
  <c r="K290" i="7"/>
  <c r="K301" i="7"/>
  <c r="K288" i="7" l="1"/>
  <c r="K133" i="7"/>
  <c r="K228" i="7"/>
  <c r="K232" i="7" s="1"/>
  <c r="K292" i="7"/>
  <c r="K293" i="7" s="1"/>
  <c r="K300" i="7"/>
  <c r="K302" i="7" s="1"/>
  <c r="K171" i="7"/>
  <c r="K303" i="7" l="1"/>
  <c r="K294" i="7" l="1"/>
  <c r="L296" i="7" l="1"/>
  <c r="L297" i="7"/>
  <c r="L298" i="7"/>
  <c r="L286" i="7"/>
  <c r="L287" i="7"/>
  <c r="L274" i="7"/>
  <c r="L264" i="7"/>
  <c r="L251" i="7"/>
  <c r="L243" i="7"/>
  <c r="L229" i="7"/>
  <c r="L230" i="7"/>
  <c r="L226" i="7"/>
  <c r="L204" i="7"/>
  <c r="L193" i="7"/>
  <c r="L179" i="7"/>
  <c r="L180" i="7"/>
  <c r="L181" i="7"/>
  <c r="L175" i="7"/>
  <c r="L172" i="7"/>
  <c r="L156" i="7"/>
  <c r="L127" i="7"/>
  <c r="L114" i="7"/>
  <c r="L111" i="7"/>
  <c r="L109" i="7"/>
  <c r="L75" i="7"/>
  <c r="AA300" i="7"/>
  <c r="Z300" i="7"/>
  <c r="Y300" i="7"/>
  <c r="AA299" i="7"/>
  <c r="Z299" i="7"/>
  <c r="Y299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AA285" i="7"/>
  <c r="Z285" i="7"/>
  <c r="Y285" i="7"/>
  <c r="X274" i="7"/>
  <c r="X285" i="7" s="1"/>
  <c r="W274" i="7"/>
  <c r="W285" i="7" s="1"/>
  <c r="V274" i="7"/>
  <c r="V285" i="7" s="1"/>
  <c r="U274" i="7"/>
  <c r="U285" i="7" s="1"/>
  <c r="T274" i="7"/>
  <c r="T285" i="7" s="1"/>
  <c r="S274" i="7"/>
  <c r="S285" i="7" s="1"/>
  <c r="R274" i="7"/>
  <c r="R285" i="7" s="1"/>
  <c r="Q274" i="7"/>
  <c r="Q285" i="7" s="1"/>
  <c r="P274" i="7"/>
  <c r="P285" i="7" s="1"/>
  <c r="O274" i="7"/>
  <c r="O285" i="7" s="1"/>
  <c r="N274" i="7"/>
  <c r="N285" i="7" s="1"/>
  <c r="M274" i="7"/>
  <c r="M285" i="7" s="1"/>
  <c r="X264" i="7"/>
  <c r="X299" i="7" s="1"/>
  <c r="W264" i="7"/>
  <c r="W299" i="7" s="1"/>
  <c r="V264" i="7"/>
  <c r="V299" i="7" s="1"/>
  <c r="U264" i="7"/>
  <c r="U299" i="7" s="1"/>
  <c r="T264" i="7"/>
  <c r="T299" i="7" s="1"/>
  <c r="S264" i="7"/>
  <c r="S299" i="7" s="1"/>
  <c r="R264" i="7"/>
  <c r="R299" i="7" s="1"/>
  <c r="Q264" i="7"/>
  <c r="Q299" i="7" s="1"/>
  <c r="P264" i="7"/>
  <c r="P299" i="7" s="1"/>
  <c r="O264" i="7"/>
  <c r="O299" i="7" s="1"/>
  <c r="N264" i="7"/>
  <c r="N299" i="7" s="1"/>
  <c r="M264" i="7"/>
  <c r="M299" i="7" s="1"/>
  <c r="AA253" i="7"/>
  <c r="Z253" i="7"/>
  <c r="Y253" i="7"/>
  <c r="X251" i="7"/>
  <c r="X253" i="7" s="1"/>
  <c r="W251" i="7"/>
  <c r="W253" i="7" s="1"/>
  <c r="V251" i="7"/>
  <c r="V253" i="7" s="1"/>
  <c r="U251" i="7"/>
  <c r="U253" i="7" s="1"/>
  <c r="T251" i="7"/>
  <c r="T253" i="7" s="1"/>
  <c r="S251" i="7"/>
  <c r="S253" i="7" s="1"/>
  <c r="R251" i="7"/>
  <c r="R253" i="7" s="1"/>
  <c r="Q251" i="7"/>
  <c r="Q253" i="7" s="1"/>
  <c r="P251" i="7"/>
  <c r="P253" i="7" s="1"/>
  <c r="O251" i="7"/>
  <c r="O253" i="7" s="1"/>
  <c r="N251" i="7"/>
  <c r="N253" i="7" s="1"/>
  <c r="M251" i="7"/>
  <c r="M253" i="7" s="1"/>
  <c r="AA243" i="7"/>
  <c r="AA290" i="7" s="1"/>
  <c r="Z243" i="7"/>
  <c r="Z301" i="7" s="1"/>
  <c r="Y243" i="7"/>
  <c r="X243" i="7"/>
  <c r="W243" i="7"/>
  <c r="V243" i="7"/>
  <c r="V301" i="7" s="1"/>
  <c r="U243" i="7"/>
  <c r="T243" i="7"/>
  <c r="S243" i="7"/>
  <c r="R243" i="7"/>
  <c r="R301" i="7" s="1"/>
  <c r="Q243" i="7"/>
  <c r="P243" i="7"/>
  <c r="O243" i="7"/>
  <c r="N243" i="7"/>
  <c r="N301" i="7" s="1"/>
  <c r="M243" i="7"/>
  <c r="AA230" i="7"/>
  <c r="AA292" i="7" s="1"/>
  <c r="Z230" i="7"/>
  <c r="Z292" i="7" s="1"/>
  <c r="Y230" i="7"/>
  <c r="Y292" i="7" s="1"/>
  <c r="X230" i="7"/>
  <c r="X292" i="7" s="1"/>
  <c r="W230" i="7"/>
  <c r="W292" i="7" s="1"/>
  <c r="V230" i="7"/>
  <c r="V292" i="7" s="1"/>
  <c r="U230" i="7"/>
  <c r="U292" i="7" s="1"/>
  <c r="T230" i="7"/>
  <c r="T292" i="7" s="1"/>
  <c r="S230" i="7"/>
  <c r="S292" i="7" s="1"/>
  <c r="R230" i="7"/>
  <c r="R292" i="7" s="1"/>
  <c r="Q230" i="7"/>
  <c r="Q292" i="7" s="1"/>
  <c r="P230" i="7"/>
  <c r="P292" i="7" s="1"/>
  <c r="O230" i="7"/>
  <c r="O292" i="7" s="1"/>
  <c r="N230" i="7"/>
  <c r="N292" i="7" s="1"/>
  <c r="M230" i="7"/>
  <c r="M292" i="7" s="1"/>
  <c r="AA229" i="7"/>
  <c r="AA291" i="7" s="1"/>
  <c r="Z229" i="7"/>
  <c r="Z291" i="7" s="1"/>
  <c r="Y229" i="7"/>
  <c r="Y291" i="7" s="1"/>
  <c r="X229" i="7"/>
  <c r="W229" i="7"/>
  <c r="V229" i="7"/>
  <c r="U229" i="7"/>
  <c r="U291" i="7" s="1"/>
  <c r="T229" i="7"/>
  <c r="S229" i="7"/>
  <c r="R229" i="7"/>
  <c r="R291" i="7" s="1"/>
  <c r="Q229" i="7"/>
  <c r="Q291" i="7" s="1"/>
  <c r="P229" i="7"/>
  <c r="O229" i="7"/>
  <c r="N229" i="7"/>
  <c r="M229" i="7"/>
  <c r="M291" i="7" s="1"/>
  <c r="AA228" i="7"/>
  <c r="Z228" i="7"/>
  <c r="Y228" i="7"/>
  <c r="AA226" i="7"/>
  <c r="Z226" i="7"/>
  <c r="Y226" i="7"/>
  <c r="X226" i="7"/>
  <c r="W226" i="7"/>
  <c r="V226" i="7"/>
  <c r="U226" i="7"/>
  <c r="T226" i="7"/>
  <c r="S226" i="7"/>
  <c r="R226" i="7"/>
  <c r="Q226" i="7"/>
  <c r="P226" i="7"/>
  <c r="O226" i="7"/>
  <c r="N226" i="7"/>
  <c r="M226" i="7"/>
  <c r="X204" i="7"/>
  <c r="W204" i="7"/>
  <c r="V204" i="7"/>
  <c r="U204" i="7"/>
  <c r="U228" i="7" s="1"/>
  <c r="T204" i="7"/>
  <c r="S204" i="7"/>
  <c r="S228" i="7" s="1"/>
  <c r="R204" i="7"/>
  <c r="Q204" i="7"/>
  <c r="Q228" i="7" s="1"/>
  <c r="P204" i="7"/>
  <c r="O204" i="7"/>
  <c r="N204" i="7"/>
  <c r="M204" i="7"/>
  <c r="M228" i="7" s="1"/>
  <c r="AA193" i="7"/>
  <c r="AA231" i="7" s="1"/>
  <c r="Z193" i="7"/>
  <c r="Z231" i="7" s="1"/>
  <c r="Y193" i="7"/>
  <c r="X193" i="7"/>
  <c r="X231" i="7" s="1"/>
  <c r="W193" i="7"/>
  <c r="W231" i="7" s="1"/>
  <c r="V193" i="7"/>
  <c r="V231" i="7" s="1"/>
  <c r="U193" i="7"/>
  <c r="T193" i="7"/>
  <c r="S193" i="7"/>
  <c r="S231" i="7" s="1"/>
  <c r="R193" i="7"/>
  <c r="R231" i="7" s="1"/>
  <c r="Q193" i="7"/>
  <c r="P193" i="7"/>
  <c r="P231" i="7" s="1"/>
  <c r="O193" i="7"/>
  <c r="O231" i="7" s="1"/>
  <c r="N193" i="7"/>
  <c r="N231" i="7" s="1"/>
  <c r="M193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T180" i="7"/>
  <c r="T178" i="7" s="1"/>
  <c r="S180" i="7"/>
  <c r="S178" i="7" s="1"/>
  <c r="R180" i="7"/>
  <c r="R178" i="7" s="1"/>
  <c r="Q180" i="7"/>
  <c r="Q178" i="7" s="1"/>
  <c r="P180" i="7"/>
  <c r="P178" i="7" s="1"/>
  <c r="O180" i="7"/>
  <c r="O178" i="7" s="1"/>
  <c r="N180" i="7"/>
  <c r="N178" i="7" s="1"/>
  <c r="M180" i="7"/>
  <c r="M178" i="7" s="1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AA178" i="7"/>
  <c r="Z178" i="7"/>
  <c r="Y178" i="7"/>
  <c r="X178" i="7"/>
  <c r="W178" i="7"/>
  <c r="V178" i="7"/>
  <c r="U178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AA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AA156" i="7"/>
  <c r="AA170" i="7" s="1"/>
  <c r="Z156" i="7"/>
  <c r="Z170" i="7" s="1"/>
  <c r="Y156" i="7"/>
  <c r="Y170" i="7" s="1"/>
  <c r="X156" i="7"/>
  <c r="X170" i="7" s="1"/>
  <c r="W156" i="7"/>
  <c r="W170" i="7" s="1"/>
  <c r="V156" i="7"/>
  <c r="V170" i="7" s="1"/>
  <c r="U156" i="7"/>
  <c r="U170" i="7" s="1"/>
  <c r="T156" i="7"/>
  <c r="T170" i="7" s="1"/>
  <c r="S156" i="7"/>
  <c r="S170" i="7" s="1"/>
  <c r="R156" i="7"/>
  <c r="R170" i="7" s="1"/>
  <c r="Q156" i="7"/>
  <c r="Q170" i="7" s="1"/>
  <c r="P156" i="7"/>
  <c r="P170" i="7" s="1"/>
  <c r="O156" i="7"/>
  <c r="O170" i="7" s="1"/>
  <c r="N156" i="7"/>
  <c r="N170" i="7" s="1"/>
  <c r="M156" i="7"/>
  <c r="M170" i="7" s="1"/>
  <c r="AA127" i="7"/>
  <c r="AA133" i="7" s="1"/>
  <c r="Z127" i="7"/>
  <c r="Z133" i="7" s="1"/>
  <c r="Y127" i="7"/>
  <c r="Y133" i="7" s="1"/>
  <c r="X127" i="7"/>
  <c r="X133" i="7" s="1"/>
  <c r="W127" i="7"/>
  <c r="W133" i="7" s="1"/>
  <c r="V127" i="7"/>
  <c r="V133" i="7" s="1"/>
  <c r="U127" i="7"/>
  <c r="U133" i="7" s="1"/>
  <c r="T127" i="7"/>
  <c r="T133" i="7" s="1"/>
  <c r="S127" i="7"/>
  <c r="S133" i="7" s="1"/>
  <c r="R127" i="7"/>
  <c r="R133" i="7" s="1"/>
  <c r="Q127" i="7"/>
  <c r="Q133" i="7" s="1"/>
  <c r="P127" i="7"/>
  <c r="P133" i="7" s="1"/>
  <c r="O127" i="7"/>
  <c r="O133" i="7" s="1"/>
  <c r="N127" i="7"/>
  <c r="N133" i="7" s="1"/>
  <c r="M127" i="7"/>
  <c r="M133" i="7" s="1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N291" i="7" l="1"/>
  <c r="V291" i="7"/>
  <c r="L170" i="7"/>
  <c r="L171" i="7" s="1"/>
  <c r="L178" i="7"/>
  <c r="L182" i="7" s="1"/>
  <c r="L253" i="7"/>
  <c r="L299" i="7"/>
  <c r="L285" i="7"/>
  <c r="L288" i="7" s="1"/>
  <c r="L133" i="7"/>
  <c r="L228" i="7"/>
  <c r="L232" i="7" s="1"/>
  <c r="L292" i="7"/>
  <c r="L291" i="7"/>
  <c r="L290" i="7"/>
  <c r="M182" i="7"/>
  <c r="L300" i="7"/>
  <c r="L301" i="7"/>
  <c r="L231" i="7"/>
  <c r="P182" i="7"/>
  <c r="P171" i="7"/>
  <c r="T171" i="7"/>
  <c r="X171" i="7"/>
  <c r="O288" i="7"/>
  <c r="S288" i="7"/>
  <c r="W288" i="7"/>
  <c r="AA288" i="7"/>
  <c r="T182" i="7"/>
  <c r="X182" i="7"/>
  <c r="V288" i="7"/>
  <c r="U182" i="7"/>
  <c r="Y182" i="7"/>
  <c r="S176" i="7"/>
  <c r="N300" i="7"/>
  <c r="N303" i="7" s="1"/>
  <c r="R300" i="7"/>
  <c r="R303" i="7" s="1"/>
  <c r="V300" i="7"/>
  <c r="V303" i="7" s="1"/>
  <c r="P288" i="7"/>
  <c r="T288" i="7"/>
  <c r="X288" i="7"/>
  <c r="U176" i="7"/>
  <c r="Y176" i="7"/>
  <c r="AA302" i="7"/>
  <c r="P290" i="7"/>
  <c r="T290" i="7"/>
  <c r="X290" i="7"/>
  <c r="R288" i="7"/>
  <c r="X301" i="7"/>
  <c r="M171" i="7"/>
  <c r="Q171" i="7"/>
  <c r="U171" i="7"/>
  <c r="Y171" i="7"/>
  <c r="N176" i="7"/>
  <c r="R176" i="7"/>
  <c r="V176" i="7"/>
  <c r="Z176" i="7"/>
  <c r="N182" i="7"/>
  <c r="R182" i="7"/>
  <c r="O290" i="7"/>
  <c r="S290" i="7"/>
  <c r="W290" i="7"/>
  <c r="AA293" i="7"/>
  <c r="T301" i="7"/>
  <c r="O171" i="7"/>
  <c r="S171" i="7"/>
  <c r="W171" i="7"/>
  <c r="AA171" i="7"/>
  <c r="V182" i="7"/>
  <c r="Z182" i="7"/>
  <c r="O291" i="7"/>
  <c r="S291" i="7"/>
  <c r="W291" i="7"/>
  <c r="Y288" i="7"/>
  <c r="Z302" i="7"/>
  <c r="O176" i="7"/>
  <c r="W176" i="7"/>
  <c r="AA176" i="7"/>
  <c r="M176" i="7"/>
  <c r="O300" i="7"/>
  <c r="O302" i="7" s="1"/>
  <c r="S300" i="7"/>
  <c r="S302" i="7" s="1"/>
  <c r="W300" i="7"/>
  <c r="W302" i="7" s="1"/>
  <c r="M288" i="7"/>
  <c r="Q288" i="7"/>
  <c r="U288" i="7"/>
  <c r="N288" i="7"/>
  <c r="Z288" i="7"/>
  <c r="Z290" i="7"/>
  <c r="Z293" i="7" s="1"/>
  <c r="P301" i="7"/>
  <c r="Z303" i="7"/>
  <c r="Q182" i="7"/>
  <c r="Q176" i="7"/>
  <c r="N171" i="7"/>
  <c r="R171" i="7"/>
  <c r="V171" i="7"/>
  <c r="Z171" i="7"/>
  <c r="P176" i="7"/>
  <c r="T176" i="7"/>
  <c r="X176" i="7"/>
  <c r="O182" i="7"/>
  <c r="S182" i="7"/>
  <c r="W182" i="7"/>
  <c r="AA182" i="7"/>
  <c r="N228" i="7"/>
  <c r="N232" i="7" s="1"/>
  <c r="V228" i="7"/>
  <c r="V232" i="7" s="1"/>
  <c r="P291" i="7"/>
  <c r="T291" i="7"/>
  <c r="X291" i="7"/>
  <c r="S232" i="7"/>
  <c r="AA232" i="7"/>
  <c r="M300" i="7"/>
  <c r="M302" i="7" s="1"/>
  <c r="O228" i="7"/>
  <c r="O232" i="7" s="1"/>
  <c r="W228" i="7"/>
  <c r="W232" i="7" s="1"/>
  <c r="N290" i="7"/>
  <c r="Y302" i="7"/>
  <c r="Q300" i="7"/>
  <c r="R228" i="7"/>
  <c r="R232" i="7" s="1"/>
  <c r="T231" i="7"/>
  <c r="R290" i="7"/>
  <c r="R293" i="7" s="1"/>
  <c r="U300" i="7"/>
  <c r="U302" i="7" s="1"/>
  <c r="M231" i="7"/>
  <c r="M232" i="7"/>
  <c r="Q231" i="7"/>
  <c r="Q232" i="7"/>
  <c r="U231" i="7"/>
  <c r="U232" i="7"/>
  <c r="Y231" i="7"/>
  <c r="Y232" i="7"/>
  <c r="P228" i="7"/>
  <c r="P232" i="7" s="1"/>
  <c r="P300" i="7"/>
  <c r="P302" i="7" s="1"/>
  <c r="T228" i="7"/>
  <c r="T232" i="7" s="1"/>
  <c r="T300" i="7"/>
  <c r="X228" i="7"/>
  <c r="X232" i="7" s="1"/>
  <c r="X300" i="7"/>
  <c r="X302" i="7" s="1"/>
  <c r="Z232" i="7"/>
  <c r="M301" i="7"/>
  <c r="M290" i="7"/>
  <c r="M293" i="7" s="1"/>
  <c r="Q301" i="7"/>
  <c r="Q290" i="7"/>
  <c r="Q293" i="7" s="1"/>
  <c r="U301" i="7"/>
  <c r="U290" i="7"/>
  <c r="U293" i="7" s="1"/>
  <c r="Y301" i="7"/>
  <c r="Y303" i="7" s="1"/>
  <c r="Y290" i="7"/>
  <c r="Y293" i="7" s="1"/>
  <c r="V290" i="7"/>
  <c r="V293" i="7" s="1"/>
  <c r="O301" i="7"/>
  <c r="S301" i="7"/>
  <c r="W301" i="7"/>
  <c r="AA301" i="7"/>
  <c r="AA303" i="7" s="1"/>
  <c r="N293" i="7" l="1"/>
  <c r="L176" i="7"/>
  <c r="L293" i="7"/>
  <c r="L302" i="7"/>
  <c r="L303" i="7"/>
  <c r="T303" i="7"/>
  <c r="T305" i="7" s="1"/>
  <c r="N302" i="7"/>
  <c r="T293" i="7"/>
  <c r="Y305" i="7"/>
  <c r="N294" i="7"/>
  <c r="S303" i="7"/>
  <c r="S305" i="7" s="1"/>
  <c r="P293" i="7"/>
  <c r="R305" i="7"/>
  <c r="O303" i="7"/>
  <c r="O305" i="7" s="1"/>
  <c r="U303" i="7"/>
  <c r="U305" i="7" s="1"/>
  <c r="R302" i="7"/>
  <c r="Z294" i="7"/>
  <c r="AA294" i="7"/>
  <c r="X293" i="7"/>
  <c r="T302" i="7"/>
  <c r="W303" i="7"/>
  <c r="W305" i="7" s="1"/>
  <c r="V294" i="7"/>
  <c r="P303" i="7"/>
  <c r="P305" i="7" s="1"/>
  <c r="R294" i="7"/>
  <c r="N305" i="7"/>
  <c r="V302" i="7"/>
  <c r="V305" i="7"/>
  <c r="M303" i="7"/>
  <c r="M305" i="7" s="1"/>
  <c r="S293" i="7"/>
  <c r="O293" i="7"/>
  <c r="Q303" i="7"/>
  <c r="Q305" i="7" s="1"/>
  <c r="Z305" i="7"/>
  <c r="W293" i="7"/>
  <c r="Q302" i="7"/>
  <c r="X303" i="7"/>
  <c r="X305" i="7" s="1"/>
  <c r="AA305" i="7"/>
  <c r="Y294" i="7"/>
  <c r="L294" i="7" l="1"/>
  <c r="T294" i="7"/>
  <c r="Q294" i="7"/>
  <c r="S294" i="7"/>
  <c r="L305" i="7"/>
  <c r="U294" i="7"/>
  <c r="O294" i="7"/>
  <c r="W294" i="7"/>
  <c r="P294" i="7"/>
  <c r="X294" i="7"/>
  <c r="M294" i="7"/>
  <c r="K178" i="7" l="1"/>
  <c r="K114" i="7"/>
  <c r="K176" i="7" l="1"/>
  <c r="K182" i="7"/>
  <c r="K305" i="7" l="1"/>
</calcChain>
</file>

<file path=xl/sharedStrings.xml><?xml version="1.0" encoding="utf-8"?>
<sst xmlns="http://schemas.openxmlformats.org/spreadsheetml/2006/main" count="798" uniqueCount="358">
  <si>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</si>
  <si>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</si>
  <si>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</si>
  <si>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</si>
  <si>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</si>
  <si>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</si>
  <si>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</si>
  <si>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</si>
  <si>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</si>
  <si>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</si>
  <si>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</si>
  <si>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</si>
  <si>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</si>
  <si>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</si>
  <si>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</si>
  <si>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2002-</t>
  </si>
  <si>
    <t>2001-</t>
  </si>
  <si>
    <t>2000-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</si>
  <si>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</si>
  <si>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</si>
  <si>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</si>
  <si>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</si>
  <si>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</si>
  <si>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</si>
  <si>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</si>
  <si>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</si>
  <si>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</si>
  <si>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</si>
  <si>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</si>
  <si>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</si>
  <si>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</si>
  <si>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</si>
  <si>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</si>
  <si>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</si>
  <si>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</si>
  <si>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</si>
  <si>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</si>
  <si>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</si>
  <si>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</si>
  <si>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</si>
  <si>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</si>
  <si>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</si>
  <si>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</si>
  <si>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</si>
  <si>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</si>
  <si>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</si>
  <si>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</si>
  <si>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</si>
  <si>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</si>
  <si>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</si>
  <si>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</si>
  <si>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</si>
  <si>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</si>
  <si>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</si>
  <si>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</si>
  <si>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</si>
  <si>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</si>
  <si>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</si>
  <si>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</si>
  <si>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</si>
  <si>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</si>
  <si>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</si>
  <si>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</si>
  <si>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</si>
  <si>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</si>
  <si>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</si>
  <si>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</si>
  <si>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STH</t>
  </si>
  <si>
    <t>Speech/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</si>
  <si>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</si>
  <si>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</si>
  <si>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</si>
  <si>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</si>
  <si>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</si>
  <si>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</si>
  <si>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</si>
  <si>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</si>
  <si>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</si>
  <si>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</si>
  <si>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</si>
  <si>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</si>
  <si>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</si>
  <si>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</si>
  <si>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</si>
  <si>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</si>
  <si>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</si>
  <si>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</si>
  <si>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</si>
  <si>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</si>
  <si>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</si>
  <si>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</si>
  <si>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</si>
  <si>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</si>
  <si>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</si>
  <si>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</si>
  <si>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</si>
  <si>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</si>
  <si>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</si>
  <si>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</si>
  <si>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</si>
  <si>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</si>
  <si>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</si>
  <si>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</si>
  <si>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</si>
  <si>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</si>
  <si>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</si>
  <si>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</si>
  <si>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</si>
  <si>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</si>
  <si>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</si>
  <si>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</si>
  <si>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</si>
  <si>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</si>
  <si>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</si>
  <si>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</si>
  <si>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</si>
  <si>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</si>
  <si>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</si>
  <si>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</si>
  <si>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</si>
  <si>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</si>
  <si>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</si>
  <si>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</si>
  <si>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</si>
  <si>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</si>
  <si>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</si>
  <si>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</si>
  <si>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</si>
  <si>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</si>
  <si>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</si>
  <si>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</si>
  <si>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</si>
  <si>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</si>
  <si>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</si>
  <si>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</si>
  <si>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</si>
  <si>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</si>
  <si>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</si>
  <si>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</si>
  <si>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</si>
  <si>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</si>
  <si>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</si>
  <si>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</si>
  <si>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</si>
  <si>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</si>
  <si>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</si>
  <si>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</si>
  <si>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</si>
  <si>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</si>
  <si>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</si>
  <si>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</si>
  <si>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</si>
  <si>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</si>
  <si>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</si>
  <si>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</si>
  <si>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</si>
  <si>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</si>
  <si>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</si>
  <si>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</si>
  <si>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</si>
  <si>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</si>
  <si>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</si>
  <si>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</si>
  <si>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</si>
  <si>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</si>
  <si>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</si>
  <si>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</si>
  <si>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</si>
  <si>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</si>
  <si>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</si>
  <si>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</si>
  <si>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</si>
  <si>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</si>
  <si>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</si>
  <si>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</si>
  <si>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</si>
  <si>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</si>
  <si>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</si>
  <si>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</si>
  <si>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</si>
  <si>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</si>
  <si>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</si>
  <si>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</si>
  <si>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</si>
  <si>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</si>
  <si>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</si>
  <si>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</si>
  <si>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</si>
  <si>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</si>
  <si>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</si>
  <si>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</si>
  <si>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</si>
  <si>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</si>
  <si>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</si>
  <si>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</si>
  <si>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</si>
  <si>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</si>
  <si>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</si>
  <si>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</si>
  <si>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</si>
  <si>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</si>
  <si>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</si>
  <si>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</si>
  <si>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</si>
  <si>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</si>
  <si>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</si>
  <si>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</si>
  <si>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</si>
  <si>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</si>
  <si>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</si>
  <si>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</si>
  <si>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</si>
  <si>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</si>
  <si>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</si>
  <si>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</si>
  <si>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</si>
  <si>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</si>
  <si>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</si>
  <si>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</si>
  <si>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</si>
  <si>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</si>
  <si>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</si>
  <si>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</si>
  <si>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</si>
  <si>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</si>
  <si>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</si>
  <si>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</si>
  <si>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</si>
  <si>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</si>
  <si>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</si>
  <si>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</si>
  <si>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</si>
  <si>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</si>
  <si>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</si>
  <si>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</si>
  <si>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</si>
  <si>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</si>
  <si>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</si>
  <si>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</si>
  <si>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</si>
  <si>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</si>
  <si>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</si>
  <si>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</si>
  <si>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</si>
  <si>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</si>
  <si>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</si>
  <si>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</si>
  <si>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</si>
  <si>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</si>
  <si>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</si>
  <si>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</si>
  <si>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</si>
  <si>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</si>
  <si>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</si>
  <si>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</si>
  <si>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</si>
  <si>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</si>
  <si>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</si>
  <si>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</si>
  <si>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</si>
  <si>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</si>
  <si>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</si>
  <si>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</si>
  <si>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</si>
  <si>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</si>
  <si>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</si>
  <si>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</si>
  <si>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</si>
  <si>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</si>
  <si>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</si>
  <si>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</si>
  <si>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</si>
  <si>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</si>
  <si>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</si>
  <si>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LED_CRT/B12</t>
  </si>
  <si>
    <t>Literacy Ed. (Birth-Grade 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</si>
  <si>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</si>
  <si>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</si>
  <si>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</si>
  <si>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</si>
  <si>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</si>
  <si>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</si>
  <si>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</si>
  <si>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</si>
  <si>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</si>
  <si>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</si>
  <si>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</si>
  <si>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</si>
  <si>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</si>
  <si>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</si>
  <si>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</si>
  <si>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</si>
  <si>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</si>
  <si>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</si>
  <si>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</si>
  <si>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</si>
  <si>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</si>
  <si>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</si>
  <si>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</si>
  <si>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</si>
  <si>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</si>
  <si>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</si>
  <si>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</si>
  <si>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</si>
  <si>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</si>
  <si>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</si>
  <si>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</si>
  <si>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</si>
  <si>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</si>
  <si>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</si>
  <si>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</si>
  <si>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</si>
  <si>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</si>
  <si>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</si>
  <si>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</si>
  <si>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</si>
  <si>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</si>
  <si>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</si>
  <si>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</si>
  <si>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</si>
  <si>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</si>
  <si>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</si>
  <si>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</si>
  <si>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</si>
  <si>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</si>
  <si>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</si>
  <si>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</si>
  <si>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2015-</t>
  </si>
  <si>
    <t>PEC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</si>
  <si>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</si>
  <si>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</si>
  <si>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</si>
  <si>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</si>
  <si>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</si>
  <si>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</si>
  <si>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</si>
  <si>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</si>
  <si>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</si>
  <si>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</si>
  <si>
    <t>2017-</t>
  </si>
  <si>
    <t>PADP</t>
  </si>
  <si>
    <t>Public Administration &amp; Public Policy</t>
  </si>
  <si>
    <t>Recreation - Therapeutic Rec. (Online)</t>
  </si>
  <si>
    <t>African American Studies</t>
  </si>
  <si>
    <t>Beginning with 2010-11, degrees awarded counts include both first and second majors. Prior years show only first majors.</t>
  </si>
  <si>
    <t>Communication/Media Studies</t>
  </si>
  <si>
    <t>2018-</t>
  </si>
  <si>
    <t>NMD/GDDM</t>
  </si>
  <si>
    <t>PEM_ADP</t>
  </si>
  <si>
    <t>PEC/PEL</t>
  </si>
  <si>
    <t>2019-</t>
  </si>
  <si>
    <t>HCM</t>
  </si>
  <si>
    <t>LTE</t>
  </si>
  <si>
    <t>Health Care Management</t>
  </si>
  <si>
    <t>PEM_OAE</t>
  </si>
  <si>
    <t>Physical Ed. (Cert.) -Outdoor Adv Ed</t>
  </si>
  <si>
    <t>Graphic Design and Digital Media</t>
  </si>
  <si>
    <t>Literacy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</si>
</sst>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2" fillId="0" borderId="0" xfId="2" applyFont="1" applyBorder="1" applyAlignment="1"/>
    <xf numFmtId="0" fontId="2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0" fillId="0" borderId="0" xfId="2" applyFont="1" applyBorder="1" applyAlignment="1">
      <alignment horizontal="left"/>
    </xf>
    <xf numFmtId="0" fontId="0" fillId="0" borderId="0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quotePrefix="1" applyFont="1" applyBorder="1" applyAlignment="1"/>
    <xf numFmtId="0" fontId="5" fillId="0" borderId="0" xfId="2" quotePrefix="1" applyFont="1" applyBorder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Border="1" applyAlignment="1"/>
    <xf numFmtId="0" fontId="7" fillId="0" borderId="0" xfId="2" applyFont="1" applyBorder="1"/>
    <xf numFmtId="164" fontId="2" fillId="0" borderId="0" xfId="3" applyNumberFormat="1" applyFont="1" applyProtection="1">
      <protection locked="0"/>
    </xf>
    <xf numFmtId="164" fontId="2" fillId="0" borderId="0" xfId="2" applyNumberFormat="1" applyFont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2" applyFont="1" applyBorder="1" applyAlignment="1"/>
    <xf numFmtId="0" fontId="7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/>
    <xf numFmtId="0" fontId="11" fillId="0" borderId="0" xfId="2" applyFo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/>
    <xf numFmtId="0" fontId="7" fillId="0" borderId="0" xfId="2" applyFont="1" applyFill="1" applyBorder="1" applyAlignment="1"/>
    <xf numFmtId="0" fontId="2" fillId="0" borderId="0" xfId="0" applyFont="1" applyBorder="1" applyAlignment="1"/>
    <xf numFmtId="0" fontId="0" fillId="0" borderId="0" xfId="2" applyFont="1"/>
    <xf numFmtId="0" fontId="0" fillId="0" borderId="0" xfId="2" applyFont="1" applyBorder="1" applyAlignment="1"/>
    <xf numFmtId="0" fontId="3" fillId="0" borderId="1" xfId="2" applyFont="1" applyBorder="1" applyAlignment="1"/>
    <xf numFmtId="0" fontId="2" fillId="0" borderId="1" xfId="2" applyFont="1" applyBorder="1" applyAlignment="1"/>
    <xf numFmtId="164" fontId="2" fillId="0" borderId="1" xfId="3" applyNumberFormat="1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0" fontId="2" fillId="0" borderId="0" xfId="2" applyFont="1" applyBorder="1"/>
    <xf numFmtId="0" fontId="0" fillId="0" borderId="0" xfId="2" applyFont="1" applyFill="1"/>
    <xf numFmtId="0" fontId="2" fillId="0" borderId="0" xfId="2" applyFont="1" applyAlignment="1"/>
    <xf numFmtId="0" fontId="11" fillId="0" borderId="0" xfId="0" applyFont="1"/>
    <xf numFmtId="0" fontId="7" fillId="0" borderId="0" xfId="0" applyFont="1"/>
    <xf numFmtId="0" fontId="0" fillId="0" borderId="0" xfId="0" applyFont="1" applyBorder="1" applyAlignment="1"/>
    <xf numFmtId="164" fontId="2" fillId="0" borderId="0" xfId="0" applyNumberFormat="1" applyFont="1" applyBorder="1" applyAlignment="1"/>
    <xf numFmtId="0" fontId="7" fillId="0" borderId="0" xfId="0" applyFont="1" applyFill="1" applyBorder="1"/>
    <xf numFmtId="164" fontId="2" fillId="0" borderId="0" xfId="3" applyNumberFormat="1" applyFont="1" applyFill="1" applyProtection="1">
      <protection locked="0"/>
    </xf>
    <xf numFmtId="0" fontId="0" fillId="0" borderId="0" xfId="0" applyFont="1"/>
    <xf numFmtId="0" fontId="3" fillId="0" borderId="0" xfId="0" applyFont="1" applyBorder="1" applyAlignment="1"/>
    <xf numFmtId="0" fontId="2" fillId="0" borderId="0" xfId="2" applyFont="1" applyFill="1" applyBorder="1" applyAlignment="1"/>
    <xf numFmtId="0" fontId="3" fillId="0" borderId="1" xfId="2" applyFont="1" applyBorder="1"/>
    <xf numFmtId="0" fontId="3" fillId="0" borderId="0" xfId="2" applyFont="1" applyBorder="1"/>
    <xf numFmtId="0" fontId="0" fillId="0" borderId="0" xfId="2" applyFont="1" applyFill="1" applyBorder="1" applyAlignment="1"/>
    <xf numFmtId="0" fontId="2" fillId="0" borderId="0" xfId="2" quotePrefix="1" applyFont="1"/>
    <xf numFmtId="0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/>
    <xf numFmtId="0" fontId="11" fillId="0" borderId="1" xfId="2" applyFont="1" applyBorder="1"/>
    <xf numFmtId="0" fontId="11" fillId="0" borderId="0" xfId="2" applyFont="1" applyBorder="1"/>
    <xf numFmtId="0" fontId="7" fillId="0" borderId="0" xfId="2" applyFont="1"/>
    <xf numFmtId="164" fontId="2" fillId="0" borderId="1" xfId="2" applyNumberFormat="1" applyFont="1" applyBorder="1"/>
    <xf numFmtId="164" fontId="2" fillId="0" borderId="0" xfId="2" applyNumberFormat="1" applyFont="1"/>
    <xf numFmtId="0" fontId="3" fillId="0" borderId="0" xfId="2" applyFont="1"/>
    <xf numFmtId="0" fontId="7" fillId="0" borderId="0" xfId="2" applyFont="1" applyBorder="1" applyAlignment="1"/>
    <xf numFmtId="0" fontId="3" fillId="0" borderId="2" xfId="2" applyFont="1" applyBorder="1" applyAlignment="1"/>
    <xf numFmtId="0" fontId="12" fillId="0" borderId="0" xfId="0" applyFont="1" applyFill="1" applyBorder="1" applyAlignment="1">
      <alignment horizontal="left"/>
    </xf>
    <xf numFmtId="9" fontId="2" fillId="0" borderId="0" xfId="1" applyFont="1" applyProtection="1">
      <protection locked="0"/>
    </xf>
    <xf numFmtId="0" fontId="9" fillId="0" borderId="0" xfId="2" applyFo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/>
    <xf numFmtId="0" fontId="7" fillId="0" borderId="0" xfId="0" applyFont="1" applyBorder="1"/>
    <xf numFmtId="0" fontId="2" fillId="0" borderId="0" xfId="1" applyNumberFormat="1" applyFont="1" applyBorder="1"/>
    <xf numFmtId="0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Fill="1" applyBorder="1" applyAlignment="1"/>
    <xf numFmtId="0" fontId="7" fillId="0" borderId="0" xfId="2" quotePrefix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4" fontId="7" fillId="0" borderId="0" xfId="3" applyNumberFormat="1" applyFont="1" applyBorder="1" applyProtection="1">
      <protection locked="0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2" applyFont="1" applyFill="1" applyBorder="1"/>
    <xf numFmtId="0" fontId="2" fillId="0" borderId="0" xfId="0" applyFont="1" applyFill="1"/>
    <xf numFmtId="0" fontId="2" fillId="0" borderId="0" xfId="2" applyFont="1" applyFill="1"/>
    <xf numFmtId="0" fontId="7" fillId="0" borderId="0" xfId="2" applyFont="1" applyFill="1" applyBorder="1"/>
    <xf numFmtId="9" fontId="2" fillId="0" borderId="0" xfId="1" applyNumberFormat="1" applyFont="1" applyProtection="1">
      <protection locked="0"/>
    </xf>
    <xf numFmtId="164" fontId="0" fillId="0" borderId="0" xfId="0" applyNumberFormat="1" applyFont="1" applyFill="1" applyBorder="1" applyAlignment="1">
      <alignment horizontal="right"/>
    </xf>
    <xf numFmtId="164" fontId="2" fillId="0" borderId="1" xfId="3" applyNumberFormat="1" applyFont="1" applyFill="1" applyBorder="1" applyProtection="1">
      <protection locked="0"/>
    </xf>
    <xf numFmtId="164" fontId="2" fillId="0" borderId="0" xfId="3" applyNumberFormat="1" applyFont="1" applyFill="1" applyBorder="1" applyProtection="1">
      <protection locked="0"/>
    </xf>
    <xf numFmtId="9" fontId="2" fillId="0" borderId="0" xfId="1" applyFont="1" applyFill="1" applyProtection="1">
      <protection locked="0"/>
    </xf>
    <xf numFmtId="0" fontId="7" fillId="0" borderId="0" xfId="0" applyFont="1" applyBorder="1" applyAlignment="1"/>
    <xf numFmtId="0" fontId="2" fillId="0" borderId="2" xfId="2" applyFont="1" applyBorder="1"/>
    <xf numFmtId="0" fontId="2" fillId="0" borderId="2" xfId="2" applyFont="1" applyBorder="1" applyAlignment="1"/>
    <xf numFmtId="0" fontId="0" fillId="0" borderId="2" xfId="2" applyFont="1" applyBorder="1"/>
    <xf numFmtId="0" fontId="2" fillId="0" borderId="0" xfId="6" applyFont="1"/>
    <xf numFmtId="0" fontId="16" fillId="0" borderId="0" xfId="2" applyFont="1" applyBorder="1"/>
    <xf numFmtId="1" fontId="2" fillId="0" borderId="0" xfId="3" applyNumberFormat="1" applyFont="1" applyProtection="1">
      <protection locked="0"/>
    </xf>
  </cellXfs>
  <cellStyles count="7">
    <cellStyle name="Normal" xfId="0" builtinId="0"/>
    <cellStyle name="Normal 2" xfId="5"/>
    <cellStyle name="Normal 2 2" xfId="4"/>
    <cellStyle name="Normal 2 2 2" xfId="6"/>
    <cellStyle name="Normal_Fall 2006 academic majors" xfId="3"/>
    <cellStyle name="Normal_headcount-25yr-2008b" xfId="2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6"/>
  <sheetViews>
    <sheetView tabSelected="1" view="pageBreakPreview" zoomScale="90" zoomScaleNormal="100" zoomScaleSheetLayoutView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796875" defaultRowHeight="12.5" x14ac:dyDescent="0.25"/>
  <cols>
    <col min="1" max="1" width="2.7265625" style="23" customWidth="1"/>
    <col min="2" max="2" width="26" style="23" customWidth="1"/>
    <col min="3" max="3" width="7.7265625" style="1" customWidth="1"/>
    <col min="4" max="4" width="14.1796875" style="23" customWidth="1"/>
    <col min="5" max="5" width="1.7265625" style="23" customWidth="1"/>
    <col min="6" max="6" width="38.7265625" style="1" customWidth="1"/>
    <col min="7" max="7" width="3.1796875" style="18" customWidth="1"/>
    <col min="8" max="10" width="5.54296875" style="18" customWidth="1"/>
    <col min="11" max="12" width="5.54296875" style="23" customWidth="1"/>
    <col min="13" max="25" width="5.54296875" style="49" customWidth="1"/>
    <col min="26" max="26" width="6.453125" style="49" customWidth="1"/>
    <col min="27" max="27" width="6.453125" style="50" customWidth="1"/>
    <col min="28" max="28" width="2.26953125" customWidth="1"/>
    <col min="29" max="112" width="5.7265625" style="23" customWidth="1"/>
    <col min="113" max="16384" width="9.1796875" style="23"/>
  </cols>
  <sheetData>
    <row r="1" spans="1:29" s="1" customFormat="1" ht="13" x14ac:dyDescent="0.3">
      <c r="A1" s="3" t="s">
        <v>0</v>
      </c>
      <c r="B1" s="3"/>
      <c r="C1" s="57" t="s">
        <v>1</v>
      </c>
      <c r="D1" s="57" t="s">
        <v>2</v>
      </c>
      <c r="E1" s="57"/>
      <c r="F1" s="3"/>
      <c r="G1" s="4"/>
      <c r="H1" s="6" t="s">
        <v>350</v>
      </c>
      <c r="I1" s="6" t="s">
        <v>346</v>
      </c>
      <c r="J1" s="6" t="s">
        <v>339</v>
      </c>
      <c r="K1" s="6" t="s">
        <v>335</v>
      </c>
      <c r="L1" s="6" t="s">
        <v>327</v>
      </c>
      <c r="M1" s="5" t="s">
        <v>3</v>
      </c>
      <c r="N1" s="5" t="s">
        <v>4</v>
      </c>
      <c r="O1" s="5" t="s">
        <v>5</v>
      </c>
      <c r="P1" s="5" t="s">
        <v>6</v>
      </c>
      <c r="Q1" s="5" t="s">
        <v>7</v>
      </c>
      <c r="R1" s="6" t="s">
        <v>8</v>
      </c>
      <c r="S1" s="6" t="s">
        <v>9</v>
      </c>
      <c r="T1" s="6" t="s">
        <v>10</v>
      </c>
      <c r="U1" s="6" t="s">
        <v>11</v>
      </c>
      <c r="V1" s="6" t="s">
        <v>12</v>
      </c>
      <c r="W1" s="6" t="s">
        <v>13</v>
      </c>
      <c r="X1" s="6" t="s">
        <v>14</v>
      </c>
      <c r="Y1" s="7" t="s">
        <v>15</v>
      </c>
      <c r="Z1" s="7" t="s">
        <v>16</v>
      </c>
      <c r="AA1" s="7" t="s">
        <v>17</v>
      </c>
    </row>
    <row r="2" spans="1:29" s="11" customFormat="1" ht="13" x14ac:dyDescent="0.3">
      <c r="A2" s="21"/>
      <c r="B2" s="21" t="s">
        <v>18</v>
      </c>
      <c r="C2" s="21" t="s">
        <v>19</v>
      </c>
      <c r="D2" s="21" t="s">
        <v>20</v>
      </c>
      <c r="E2" s="21"/>
      <c r="F2" s="21" t="s">
        <v>2</v>
      </c>
      <c r="G2" s="8" t="s">
        <v>21</v>
      </c>
      <c r="H2" s="10">
        <v>2020</v>
      </c>
      <c r="I2" s="10">
        <v>2019</v>
      </c>
      <c r="J2" s="10">
        <v>2018</v>
      </c>
      <c r="K2" s="10">
        <v>2017</v>
      </c>
      <c r="L2" s="10">
        <v>2016</v>
      </c>
      <c r="M2" s="9">
        <v>2015</v>
      </c>
      <c r="N2" s="9">
        <v>2014</v>
      </c>
      <c r="O2" s="9">
        <v>2013</v>
      </c>
      <c r="P2" s="9">
        <v>2012</v>
      </c>
      <c r="Q2" s="9">
        <v>2011</v>
      </c>
      <c r="R2" s="9">
        <v>2010</v>
      </c>
      <c r="S2" s="9">
        <v>2009</v>
      </c>
      <c r="T2" s="9">
        <v>2008</v>
      </c>
      <c r="U2" s="9">
        <v>2007</v>
      </c>
      <c r="V2" s="9">
        <v>2006</v>
      </c>
      <c r="W2" s="9">
        <v>2005</v>
      </c>
      <c r="X2" s="9">
        <v>2004</v>
      </c>
      <c r="Y2" s="9">
        <v>2003</v>
      </c>
      <c r="Z2" s="10">
        <v>2002</v>
      </c>
      <c r="AA2" s="10">
        <v>2001</v>
      </c>
    </row>
    <row r="3" spans="1:29" s="1" customFormat="1" ht="12.75" customHeight="1" x14ac:dyDescent="0.25">
      <c r="A3" s="2"/>
      <c r="B3" s="2"/>
      <c r="C3" s="2"/>
      <c r="D3" s="2"/>
      <c r="F3" s="2"/>
      <c r="G3" s="12"/>
      <c r="H3" s="12"/>
      <c r="I3" s="12"/>
      <c r="J3" s="12"/>
      <c r="K3" s="2"/>
      <c r="L3" s="2"/>
      <c r="M3" s="13"/>
      <c r="N3" s="13"/>
      <c r="O3" s="13"/>
      <c r="P3" s="13"/>
      <c r="Q3" s="13"/>
      <c r="R3" s="13"/>
      <c r="S3" s="13"/>
      <c r="T3" s="13"/>
      <c r="U3" s="13"/>
      <c r="V3" s="13"/>
      <c r="W3" s="2"/>
      <c r="X3" s="2"/>
      <c r="Y3" s="2"/>
      <c r="Z3" s="2"/>
      <c r="AA3" s="14"/>
    </row>
    <row r="4" spans="1:29" s="15" customFormat="1" ht="14" x14ac:dyDescent="0.3">
      <c r="B4" s="16" t="s">
        <v>22</v>
      </c>
      <c r="C4" s="17"/>
      <c r="F4" s="17"/>
      <c r="G4" s="18"/>
      <c r="H4" s="18"/>
      <c r="I4" s="18"/>
      <c r="J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</row>
    <row r="5" spans="1:29" s="1" customFormat="1" ht="12.75" customHeight="1" x14ac:dyDescent="0.3">
      <c r="A5" s="21" t="s">
        <v>23</v>
      </c>
      <c r="B5" s="2"/>
      <c r="C5" s="2"/>
      <c r="D5" s="2"/>
      <c r="F5" s="2"/>
      <c r="G5" s="12"/>
      <c r="H5" s="12"/>
      <c r="I5" s="12"/>
      <c r="J5" s="12"/>
      <c r="K5" s="2"/>
      <c r="L5" s="2"/>
      <c r="M5" s="13"/>
      <c r="N5" s="13"/>
      <c r="O5" s="13"/>
      <c r="P5" s="13"/>
      <c r="Q5" s="13"/>
      <c r="R5" s="13"/>
      <c r="S5" s="13"/>
      <c r="T5" s="13"/>
      <c r="U5" s="13"/>
      <c r="V5" s="13"/>
      <c r="W5" s="2"/>
      <c r="X5" s="2"/>
      <c r="Y5" s="2"/>
      <c r="Z5" s="2"/>
      <c r="AA5" s="14"/>
    </row>
    <row r="6" spans="1:29" x14ac:dyDescent="0.25">
      <c r="A6" s="2"/>
      <c r="B6" s="2" t="s">
        <v>24</v>
      </c>
      <c r="C6" s="2" t="s">
        <v>25</v>
      </c>
      <c r="D6" s="2" t="s">
        <v>26</v>
      </c>
      <c r="E6" s="1"/>
      <c r="F6" s="27" t="s">
        <v>343</v>
      </c>
      <c r="G6" s="22"/>
      <c r="H6" s="13">
        <v>3</v>
      </c>
      <c r="I6" s="13">
        <v>1</v>
      </c>
      <c r="J6" s="13">
        <v>3</v>
      </c>
      <c r="K6" s="13">
        <v>1</v>
      </c>
      <c r="L6" s="13">
        <v>2</v>
      </c>
      <c r="M6" s="13">
        <v>3</v>
      </c>
      <c r="N6" s="13">
        <v>1</v>
      </c>
      <c r="O6" s="13">
        <v>2</v>
      </c>
      <c r="P6" s="13">
        <v>0</v>
      </c>
      <c r="Q6" s="13">
        <v>2</v>
      </c>
      <c r="R6" s="13">
        <v>0</v>
      </c>
      <c r="S6" s="13">
        <v>2</v>
      </c>
      <c r="T6" s="13">
        <v>0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C6" s="69"/>
    </row>
    <row r="7" spans="1:29" ht="7.5" customHeight="1" x14ac:dyDescent="0.25">
      <c r="A7" s="2"/>
      <c r="B7" s="2"/>
      <c r="C7" s="2"/>
      <c r="D7" s="2"/>
      <c r="E7" s="2"/>
      <c r="F7" s="2"/>
      <c r="G7" s="2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C7" s="69"/>
    </row>
    <row r="8" spans="1:29" x14ac:dyDescent="0.25">
      <c r="A8" s="2"/>
      <c r="B8" s="24" t="s">
        <v>27</v>
      </c>
      <c r="C8" s="2" t="s">
        <v>25</v>
      </c>
      <c r="D8" s="2" t="s">
        <v>28</v>
      </c>
      <c r="E8" s="1"/>
      <c r="F8" s="1" t="s">
        <v>29</v>
      </c>
      <c r="G8" s="22"/>
      <c r="H8" s="13">
        <v>8</v>
      </c>
      <c r="I8" s="13">
        <v>4</v>
      </c>
      <c r="J8" s="13">
        <v>3</v>
      </c>
      <c r="K8" s="13">
        <v>4</v>
      </c>
      <c r="L8" s="13">
        <v>5</v>
      </c>
      <c r="M8" s="13">
        <v>11</v>
      </c>
      <c r="N8" s="13">
        <v>5</v>
      </c>
      <c r="O8" s="13">
        <v>8</v>
      </c>
      <c r="P8" s="13">
        <v>10</v>
      </c>
      <c r="Q8" s="13">
        <v>4</v>
      </c>
      <c r="R8" s="13">
        <v>11</v>
      </c>
      <c r="S8" s="13">
        <v>9</v>
      </c>
      <c r="T8" s="13">
        <v>5</v>
      </c>
      <c r="U8" s="13">
        <v>12</v>
      </c>
      <c r="V8" s="13">
        <v>8</v>
      </c>
      <c r="W8" s="13">
        <v>10</v>
      </c>
      <c r="X8" s="13">
        <v>16</v>
      </c>
      <c r="Y8" s="13">
        <v>14</v>
      </c>
      <c r="Z8" s="13">
        <v>9</v>
      </c>
      <c r="AA8" s="13">
        <v>13</v>
      </c>
      <c r="AC8" s="69"/>
    </row>
    <row r="9" spans="1:29" x14ac:dyDescent="0.25">
      <c r="A9" s="2"/>
      <c r="B9" s="24" t="s">
        <v>27</v>
      </c>
      <c r="C9" s="2" t="s">
        <v>30</v>
      </c>
      <c r="D9" s="2" t="s">
        <v>31</v>
      </c>
      <c r="E9" s="2"/>
      <c r="F9" s="2" t="s">
        <v>32</v>
      </c>
      <c r="G9" s="22"/>
      <c r="H9" s="13">
        <v>1</v>
      </c>
      <c r="I9" s="13">
        <v>1</v>
      </c>
      <c r="J9" s="13">
        <v>0</v>
      </c>
      <c r="K9" s="13">
        <v>3</v>
      </c>
      <c r="L9" s="13">
        <v>1</v>
      </c>
      <c r="M9" s="13">
        <v>1</v>
      </c>
      <c r="N9" s="13">
        <v>3</v>
      </c>
      <c r="O9" s="13">
        <v>2</v>
      </c>
      <c r="P9" s="13">
        <v>5</v>
      </c>
      <c r="Q9" s="13">
        <v>5</v>
      </c>
      <c r="R9" s="13">
        <v>2</v>
      </c>
      <c r="S9" s="13">
        <v>2</v>
      </c>
      <c r="T9" s="13">
        <v>2</v>
      </c>
      <c r="U9" s="13"/>
      <c r="V9" s="13"/>
      <c r="W9" s="13"/>
      <c r="X9" s="13"/>
      <c r="Y9" s="13"/>
      <c r="Z9" s="13"/>
      <c r="AA9" s="13"/>
      <c r="AC9" s="69"/>
    </row>
    <row r="10" spans="1:29" x14ac:dyDescent="0.25">
      <c r="A10" s="2"/>
      <c r="B10" s="24" t="s">
        <v>27</v>
      </c>
      <c r="C10" s="2" t="s">
        <v>25</v>
      </c>
      <c r="D10" s="27" t="s">
        <v>347</v>
      </c>
      <c r="E10" s="2"/>
      <c r="F10" s="27" t="s">
        <v>356</v>
      </c>
      <c r="G10" s="22"/>
      <c r="H10" s="13">
        <v>8</v>
      </c>
      <c r="I10" s="13">
        <v>13</v>
      </c>
      <c r="J10" s="13">
        <v>12</v>
      </c>
      <c r="K10" s="13">
        <v>12</v>
      </c>
      <c r="L10" s="13">
        <v>9</v>
      </c>
      <c r="M10" s="13">
        <v>15</v>
      </c>
      <c r="N10" s="13">
        <v>12</v>
      </c>
      <c r="O10" s="13">
        <v>19</v>
      </c>
      <c r="P10" s="13">
        <v>12</v>
      </c>
      <c r="Q10" s="13">
        <v>9</v>
      </c>
      <c r="R10" s="13">
        <v>4</v>
      </c>
      <c r="S10" s="13">
        <v>11</v>
      </c>
      <c r="T10" s="13">
        <v>9</v>
      </c>
      <c r="U10" s="13">
        <v>6</v>
      </c>
      <c r="V10" s="13">
        <v>8</v>
      </c>
      <c r="W10" s="13">
        <v>2</v>
      </c>
      <c r="X10" s="13"/>
      <c r="Y10" s="13"/>
      <c r="Z10" s="13"/>
      <c r="AA10" s="13"/>
      <c r="AC10" s="69"/>
    </row>
    <row r="11" spans="1:29" ht="7.5" customHeight="1" x14ac:dyDescent="0.25">
      <c r="A11" s="2"/>
      <c r="B11" s="2"/>
      <c r="C11" s="2"/>
      <c r="D11" s="2"/>
      <c r="E11" s="2"/>
      <c r="F11" s="2"/>
      <c r="G11" s="2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C11" s="69"/>
    </row>
    <row r="12" spans="1:29" x14ac:dyDescent="0.25">
      <c r="A12" s="2"/>
      <c r="B12" s="27" t="s">
        <v>345</v>
      </c>
      <c r="C12" s="2" t="s">
        <v>25</v>
      </c>
      <c r="D12" s="2" t="s">
        <v>34</v>
      </c>
      <c r="E12" s="2"/>
      <c r="F12" s="2" t="s">
        <v>33</v>
      </c>
      <c r="G12" s="12"/>
      <c r="H12" s="13">
        <v>83</v>
      </c>
      <c r="I12" s="13">
        <v>112</v>
      </c>
      <c r="J12" s="13">
        <v>93</v>
      </c>
      <c r="K12" s="13">
        <v>124</v>
      </c>
      <c r="L12" s="13">
        <v>111</v>
      </c>
      <c r="M12" s="13">
        <v>126</v>
      </c>
      <c r="N12" s="13">
        <v>100</v>
      </c>
      <c r="O12" s="13">
        <v>84</v>
      </c>
      <c r="P12" s="13">
        <v>68</v>
      </c>
      <c r="Q12" s="13">
        <v>96</v>
      </c>
      <c r="R12" s="13">
        <v>81</v>
      </c>
      <c r="S12" s="13">
        <v>81</v>
      </c>
      <c r="T12" s="13">
        <v>67</v>
      </c>
      <c r="U12" s="13">
        <v>71</v>
      </c>
      <c r="V12" s="13">
        <v>96</v>
      </c>
      <c r="W12" s="13">
        <v>92</v>
      </c>
      <c r="X12" s="13">
        <v>58</v>
      </c>
      <c r="Y12" s="13">
        <v>79</v>
      </c>
      <c r="Z12" s="13">
        <v>59</v>
      </c>
      <c r="AA12" s="13">
        <v>63</v>
      </c>
      <c r="AC12" s="69"/>
    </row>
    <row r="13" spans="1:29" x14ac:dyDescent="0.25">
      <c r="A13" s="2"/>
      <c r="B13" s="27" t="s">
        <v>345</v>
      </c>
      <c r="C13" s="2" t="s">
        <v>25</v>
      </c>
      <c r="D13" s="2" t="s">
        <v>35</v>
      </c>
      <c r="E13" s="2"/>
      <c r="F13" s="2" t="s">
        <v>36</v>
      </c>
      <c r="G13" s="12"/>
      <c r="H13" s="13">
        <v>10</v>
      </c>
      <c r="I13" s="13">
        <v>9</v>
      </c>
      <c r="J13" s="13">
        <v>11</v>
      </c>
      <c r="K13" s="13">
        <v>10</v>
      </c>
      <c r="L13" s="13">
        <v>6</v>
      </c>
      <c r="M13" s="13">
        <v>12</v>
      </c>
      <c r="N13" s="13">
        <v>8</v>
      </c>
      <c r="O13" s="13">
        <v>14</v>
      </c>
      <c r="P13" s="13">
        <v>3</v>
      </c>
      <c r="Q13" s="13">
        <v>5</v>
      </c>
      <c r="R13" s="13">
        <v>5</v>
      </c>
      <c r="S13" s="13">
        <v>6</v>
      </c>
      <c r="T13" s="13">
        <v>8</v>
      </c>
      <c r="U13" s="13">
        <v>2</v>
      </c>
      <c r="V13" s="13"/>
      <c r="W13" s="13"/>
      <c r="X13" s="13"/>
      <c r="Y13" s="13"/>
      <c r="Z13" s="13"/>
      <c r="AA13" s="13"/>
      <c r="AC13" s="69"/>
    </row>
    <row r="14" spans="1:29" x14ac:dyDescent="0.25">
      <c r="A14" s="2"/>
      <c r="B14" s="27" t="s">
        <v>345</v>
      </c>
      <c r="C14" s="1" t="s">
        <v>25</v>
      </c>
      <c r="D14" s="2" t="s">
        <v>37</v>
      </c>
      <c r="E14" s="1"/>
      <c r="F14" s="1" t="s">
        <v>38</v>
      </c>
      <c r="G14" s="2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>
        <v>2</v>
      </c>
      <c r="Z14" s="13">
        <v>1</v>
      </c>
      <c r="AA14" s="13">
        <v>1</v>
      </c>
      <c r="AC14" s="69"/>
    </row>
    <row r="15" spans="1:29" ht="7.5" customHeight="1" x14ac:dyDescent="0.25">
      <c r="A15" s="2"/>
      <c r="B15" s="2"/>
      <c r="C15" s="2"/>
      <c r="D15" s="2"/>
      <c r="E15" s="2"/>
      <c r="F15" s="2"/>
      <c r="G15" s="2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69"/>
    </row>
    <row r="16" spans="1:29" ht="12.75" customHeight="1" x14ac:dyDescent="0.25">
      <c r="A16" s="2"/>
      <c r="B16" s="2" t="s">
        <v>40</v>
      </c>
      <c r="C16" s="2" t="s">
        <v>25</v>
      </c>
      <c r="D16" s="2" t="s">
        <v>41</v>
      </c>
      <c r="E16" s="1"/>
      <c r="F16" s="1" t="s">
        <v>42</v>
      </c>
      <c r="G16" s="12"/>
      <c r="H16" s="13">
        <v>6</v>
      </c>
      <c r="I16" s="13">
        <v>18</v>
      </c>
      <c r="J16" s="13">
        <v>8</v>
      </c>
      <c r="K16" s="13">
        <v>18</v>
      </c>
      <c r="L16" s="13">
        <v>22</v>
      </c>
      <c r="M16" s="13">
        <v>10</v>
      </c>
      <c r="N16" s="13">
        <v>22</v>
      </c>
      <c r="O16" s="13">
        <v>8</v>
      </c>
      <c r="P16" s="13">
        <v>14</v>
      </c>
      <c r="Q16" s="13">
        <v>7</v>
      </c>
      <c r="R16" s="13">
        <v>13</v>
      </c>
      <c r="S16" s="13">
        <v>8</v>
      </c>
      <c r="T16" s="13">
        <v>14</v>
      </c>
      <c r="U16" s="13">
        <v>10</v>
      </c>
      <c r="V16" s="13">
        <v>8</v>
      </c>
      <c r="W16" s="13">
        <v>2</v>
      </c>
      <c r="X16" s="13">
        <v>10</v>
      </c>
      <c r="Y16" s="13">
        <v>2</v>
      </c>
      <c r="Z16" s="13">
        <v>6</v>
      </c>
      <c r="AA16" s="13">
        <v>7</v>
      </c>
      <c r="AC16" s="69"/>
    </row>
    <row r="17" spans="1:32" s="1" customFormat="1" x14ac:dyDescent="0.25">
      <c r="A17" s="2"/>
      <c r="B17" s="2" t="s">
        <v>40</v>
      </c>
      <c r="C17" s="2" t="s">
        <v>43</v>
      </c>
      <c r="D17" s="2" t="s">
        <v>41</v>
      </c>
      <c r="F17" s="1" t="s">
        <v>42</v>
      </c>
      <c r="G17" s="12"/>
      <c r="H17" s="13">
        <v>119</v>
      </c>
      <c r="I17" s="13">
        <v>101</v>
      </c>
      <c r="J17" s="13">
        <v>110</v>
      </c>
      <c r="K17" s="13">
        <v>123</v>
      </c>
      <c r="L17" s="13">
        <v>74</v>
      </c>
      <c r="M17" s="13">
        <v>90</v>
      </c>
      <c r="N17" s="13">
        <v>108</v>
      </c>
      <c r="O17" s="13">
        <v>89</v>
      </c>
      <c r="P17" s="13">
        <v>90</v>
      </c>
      <c r="Q17" s="13">
        <v>70</v>
      </c>
      <c r="R17" s="13">
        <v>59</v>
      </c>
      <c r="S17" s="13">
        <v>62</v>
      </c>
      <c r="T17" s="13">
        <v>55</v>
      </c>
      <c r="U17" s="13">
        <v>60</v>
      </c>
      <c r="V17" s="13">
        <v>45</v>
      </c>
      <c r="W17" s="13">
        <v>47</v>
      </c>
      <c r="X17" s="13">
        <v>57</v>
      </c>
      <c r="Y17" s="13">
        <v>46</v>
      </c>
      <c r="Z17" s="13">
        <v>35</v>
      </c>
      <c r="AA17" s="13">
        <v>35</v>
      </c>
      <c r="AB17"/>
      <c r="AC17" s="69"/>
      <c r="AD17" s="23"/>
      <c r="AE17" s="23"/>
      <c r="AF17" s="23"/>
    </row>
    <row r="18" spans="1:32" s="1" customFormat="1" x14ac:dyDescent="0.25">
      <c r="A18" s="2"/>
      <c r="B18" s="2" t="s">
        <v>40</v>
      </c>
      <c r="C18" s="2" t="s">
        <v>25</v>
      </c>
      <c r="D18" s="2" t="s">
        <v>44</v>
      </c>
      <c r="F18" s="1" t="s">
        <v>40</v>
      </c>
      <c r="G18" s="12"/>
      <c r="H18" s="13">
        <v>4</v>
      </c>
      <c r="I18" s="13">
        <v>4</v>
      </c>
      <c r="J18" s="13">
        <v>4</v>
      </c>
      <c r="K18" s="13">
        <v>4</v>
      </c>
      <c r="L18" s="13">
        <v>5</v>
      </c>
      <c r="M18" s="13">
        <v>5</v>
      </c>
      <c r="N18" s="13">
        <v>4</v>
      </c>
      <c r="O18" s="13">
        <v>4</v>
      </c>
      <c r="P18" s="13">
        <v>4</v>
      </c>
      <c r="Q18" s="13">
        <v>5</v>
      </c>
      <c r="R18" s="13">
        <v>4</v>
      </c>
      <c r="S18" s="13">
        <v>2</v>
      </c>
      <c r="T18" s="13">
        <v>1</v>
      </c>
      <c r="U18" s="13">
        <v>2</v>
      </c>
      <c r="V18" s="13">
        <v>8</v>
      </c>
      <c r="W18" s="13">
        <v>4</v>
      </c>
      <c r="X18" s="13">
        <v>2</v>
      </c>
      <c r="Y18" s="13">
        <v>3</v>
      </c>
      <c r="Z18" s="13">
        <v>5</v>
      </c>
      <c r="AA18" s="13">
        <v>5</v>
      </c>
      <c r="AB18"/>
      <c r="AC18" s="69"/>
      <c r="AD18" s="23"/>
      <c r="AE18" s="23"/>
      <c r="AF18" s="23"/>
    </row>
    <row r="19" spans="1:32" s="1" customFormat="1" x14ac:dyDescent="0.25">
      <c r="A19" s="2"/>
      <c r="B19" s="2" t="s">
        <v>40</v>
      </c>
      <c r="C19" s="27" t="s">
        <v>43</v>
      </c>
      <c r="D19" s="2" t="s">
        <v>44</v>
      </c>
      <c r="F19" s="1" t="s">
        <v>40</v>
      </c>
      <c r="G19" s="12"/>
      <c r="H19" s="13">
        <v>4</v>
      </c>
      <c r="I19" s="13">
        <v>1</v>
      </c>
      <c r="J19" s="13">
        <v>1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/>
      <c r="AC19" s="69"/>
      <c r="AD19" s="23"/>
      <c r="AE19" s="23"/>
      <c r="AF19" s="23"/>
    </row>
    <row r="20" spans="1:32" s="1" customFormat="1" x14ac:dyDescent="0.25">
      <c r="A20" s="2"/>
      <c r="B20" s="2" t="s">
        <v>40</v>
      </c>
      <c r="C20" s="27" t="s">
        <v>43</v>
      </c>
      <c r="D20" s="27" t="s">
        <v>351</v>
      </c>
      <c r="F20" s="28" t="s">
        <v>353</v>
      </c>
      <c r="G20" s="12"/>
      <c r="H20" s="13">
        <v>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/>
      <c r="AC20" s="69"/>
      <c r="AD20" s="23"/>
      <c r="AE20" s="23"/>
      <c r="AF20" s="23"/>
    </row>
    <row r="21" spans="1:32" s="1" customFormat="1" ht="7.5" customHeight="1" x14ac:dyDescent="0.25">
      <c r="A21" s="2"/>
      <c r="B21" s="2"/>
      <c r="C21" s="2"/>
      <c r="D21" s="2"/>
      <c r="E21" s="2"/>
      <c r="F21" s="2"/>
      <c r="G21" s="2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/>
      <c r="AC21" s="69"/>
      <c r="AD21" s="23"/>
      <c r="AE21" s="23"/>
      <c r="AF21" s="23"/>
    </row>
    <row r="22" spans="1:32" s="1" customFormat="1" x14ac:dyDescent="0.25">
      <c r="A22" s="2"/>
      <c r="B22" s="2" t="s">
        <v>45</v>
      </c>
      <c r="C22" s="2" t="s">
        <v>25</v>
      </c>
      <c r="D22" s="2" t="s">
        <v>46</v>
      </c>
      <c r="F22" s="1" t="s">
        <v>45</v>
      </c>
      <c r="G22" s="12"/>
      <c r="H22" s="13">
        <v>15</v>
      </c>
      <c r="I22" s="13">
        <v>17</v>
      </c>
      <c r="J22" s="13">
        <v>13</v>
      </c>
      <c r="K22" s="13">
        <v>13</v>
      </c>
      <c r="L22" s="13">
        <v>16</v>
      </c>
      <c r="M22" s="13">
        <v>28</v>
      </c>
      <c r="N22" s="13">
        <v>31</v>
      </c>
      <c r="O22" s="13">
        <v>23</v>
      </c>
      <c r="P22" s="13">
        <v>26</v>
      </c>
      <c r="Q22" s="13">
        <v>28</v>
      </c>
      <c r="R22" s="13">
        <v>39</v>
      </c>
      <c r="S22" s="13">
        <v>40</v>
      </c>
      <c r="T22" s="13">
        <v>24</v>
      </c>
      <c r="U22" s="13">
        <v>22</v>
      </c>
      <c r="V22" s="13">
        <v>23</v>
      </c>
      <c r="W22" s="13">
        <v>18</v>
      </c>
      <c r="X22" s="13">
        <v>28</v>
      </c>
      <c r="Y22" s="13">
        <v>20</v>
      </c>
      <c r="Z22" s="13">
        <v>15</v>
      </c>
      <c r="AA22" s="13">
        <v>12</v>
      </c>
      <c r="AB22"/>
      <c r="AC22" s="69"/>
      <c r="AD22" s="23"/>
      <c r="AE22" s="23"/>
      <c r="AF22" s="23"/>
    </row>
    <row r="23" spans="1:32" s="1" customFormat="1" x14ac:dyDescent="0.25">
      <c r="A23" s="2"/>
      <c r="B23" s="2" t="s">
        <v>45</v>
      </c>
      <c r="C23" s="2" t="s">
        <v>25</v>
      </c>
      <c r="D23" s="2" t="s">
        <v>47</v>
      </c>
      <c r="F23" s="1" t="s">
        <v>48</v>
      </c>
      <c r="G23" s="12"/>
      <c r="H23" s="13">
        <v>6</v>
      </c>
      <c r="I23" s="13">
        <v>9</v>
      </c>
      <c r="J23" s="13">
        <v>18</v>
      </c>
      <c r="K23" s="13">
        <v>6</v>
      </c>
      <c r="L23" s="13">
        <v>11</v>
      </c>
      <c r="M23" s="13">
        <v>15</v>
      </c>
      <c r="N23" s="13">
        <v>11</v>
      </c>
      <c r="O23" s="13">
        <v>13</v>
      </c>
      <c r="P23" s="13">
        <v>6</v>
      </c>
      <c r="Q23" s="13">
        <v>6</v>
      </c>
      <c r="R23" s="13">
        <v>4</v>
      </c>
      <c r="S23" s="13">
        <v>8</v>
      </c>
      <c r="T23" s="13">
        <v>9</v>
      </c>
      <c r="U23" s="13">
        <v>1</v>
      </c>
      <c r="V23" s="13">
        <v>7</v>
      </c>
      <c r="W23" s="13">
        <v>3</v>
      </c>
      <c r="X23" s="13">
        <v>4</v>
      </c>
      <c r="Y23" s="13"/>
      <c r="Z23" s="13"/>
      <c r="AA23" s="13"/>
      <c r="AB23"/>
      <c r="AC23" s="69"/>
      <c r="AD23" s="23"/>
      <c r="AE23" s="23"/>
      <c r="AF23" s="23"/>
    </row>
    <row r="24" spans="1:32" s="1" customFormat="1" ht="7.5" customHeight="1" x14ac:dyDescent="0.25">
      <c r="A24" s="2"/>
      <c r="B24" s="2"/>
      <c r="C24" s="2"/>
      <c r="D24" s="2"/>
      <c r="E24" s="2"/>
      <c r="F24" s="2"/>
      <c r="G24" s="2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/>
      <c r="AC24" s="69"/>
      <c r="AD24" s="23"/>
      <c r="AE24" s="23"/>
      <c r="AF24" s="23"/>
    </row>
    <row r="25" spans="1:32" s="1" customFormat="1" x14ac:dyDescent="0.25">
      <c r="A25" s="2"/>
      <c r="B25" s="2" t="s">
        <v>49</v>
      </c>
      <c r="C25" s="2" t="s">
        <v>43</v>
      </c>
      <c r="D25" s="2" t="s">
        <v>50</v>
      </c>
      <c r="E25" s="2"/>
      <c r="F25" s="2" t="s">
        <v>51</v>
      </c>
      <c r="G25" s="12"/>
      <c r="H25" s="13">
        <v>9</v>
      </c>
      <c r="I25" s="13">
        <v>4</v>
      </c>
      <c r="J25" s="13">
        <v>10</v>
      </c>
      <c r="K25" s="13">
        <v>3</v>
      </c>
      <c r="L25" s="13">
        <v>14</v>
      </c>
      <c r="M25" s="13">
        <v>8</v>
      </c>
      <c r="N25" s="13">
        <v>5</v>
      </c>
      <c r="O25" s="13">
        <v>7</v>
      </c>
      <c r="P25" s="13">
        <v>3</v>
      </c>
      <c r="Q25" s="13">
        <v>7</v>
      </c>
      <c r="R25" s="13">
        <v>16</v>
      </c>
      <c r="S25" s="13">
        <v>7</v>
      </c>
      <c r="T25" s="13">
        <v>10</v>
      </c>
      <c r="U25" s="13">
        <v>5</v>
      </c>
      <c r="V25" s="13">
        <v>1</v>
      </c>
      <c r="W25" s="13">
        <v>5</v>
      </c>
      <c r="X25" s="13">
        <v>1</v>
      </c>
      <c r="Y25" s="13"/>
      <c r="Z25" s="13"/>
      <c r="AA25" s="13"/>
      <c r="AB25"/>
      <c r="AC25" s="69"/>
      <c r="AD25" s="23"/>
      <c r="AE25" s="23"/>
      <c r="AF25" s="23"/>
    </row>
    <row r="26" spans="1:32" s="1" customFormat="1" x14ac:dyDescent="0.25">
      <c r="A26" s="2"/>
      <c r="B26" s="2" t="s">
        <v>49</v>
      </c>
      <c r="C26" s="2" t="s">
        <v>25</v>
      </c>
      <c r="D26" s="2" t="s">
        <v>52</v>
      </c>
      <c r="F26" s="1" t="s">
        <v>49</v>
      </c>
      <c r="G26" s="12"/>
      <c r="H26" s="13">
        <v>0</v>
      </c>
      <c r="I26" s="13">
        <v>0</v>
      </c>
      <c r="J26" s="13">
        <v>0</v>
      </c>
      <c r="K26" s="13">
        <v>1</v>
      </c>
      <c r="L26" s="13">
        <v>2</v>
      </c>
      <c r="M26" s="13">
        <v>0</v>
      </c>
      <c r="N26" s="13">
        <v>1</v>
      </c>
      <c r="O26" s="13">
        <v>1</v>
      </c>
      <c r="P26" s="13">
        <v>1</v>
      </c>
      <c r="Q26" s="13">
        <v>1</v>
      </c>
      <c r="R26" s="13">
        <v>1</v>
      </c>
      <c r="S26" s="13">
        <v>0</v>
      </c>
      <c r="T26" s="13">
        <v>3</v>
      </c>
      <c r="U26" s="13">
        <v>0</v>
      </c>
      <c r="V26" s="13">
        <v>1</v>
      </c>
      <c r="W26" s="13">
        <v>0</v>
      </c>
      <c r="X26" s="13">
        <v>1</v>
      </c>
      <c r="Y26" s="13">
        <v>3</v>
      </c>
      <c r="Z26" s="13">
        <v>5</v>
      </c>
      <c r="AA26" s="13">
        <v>1</v>
      </c>
      <c r="AB26"/>
      <c r="AC26" s="69"/>
      <c r="AD26" s="23"/>
      <c r="AE26" s="23"/>
      <c r="AF26" s="23"/>
    </row>
    <row r="27" spans="1:32" s="1" customFormat="1" x14ac:dyDescent="0.25">
      <c r="A27" s="2"/>
      <c r="B27" s="2" t="s">
        <v>49</v>
      </c>
      <c r="C27" s="2" t="s">
        <v>43</v>
      </c>
      <c r="D27" s="2" t="s">
        <v>52</v>
      </c>
      <c r="F27" s="1" t="s">
        <v>49</v>
      </c>
      <c r="G27" s="12"/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1</v>
      </c>
      <c r="V27" s="13">
        <v>3</v>
      </c>
      <c r="W27" s="13">
        <v>2</v>
      </c>
      <c r="X27" s="13">
        <v>3</v>
      </c>
      <c r="Y27" s="13">
        <v>1</v>
      </c>
      <c r="Z27" s="13">
        <v>5</v>
      </c>
      <c r="AA27" s="13">
        <v>3</v>
      </c>
      <c r="AB27"/>
      <c r="AC27" s="69"/>
      <c r="AD27" s="23"/>
      <c r="AE27" s="23"/>
      <c r="AF27" s="23"/>
    </row>
    <row r="28" spans="1:32" s="1" customFormat="1" ht="7.5" customHeight="1" x14ac:dyDescent="0.25">
      <c r="A28" s="2"/>
      <c r="B28" s="2"/>
      <c r="C28" s="2"/>
      <c r="D28" s="2"/>
      <c r="E28" s="2"/>
      <c r="F28" s="2"/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/>
      <c r="AC28" s="69"/>
      <c r="AD28" s="23"/>
      <c r="AE28" s="23"/>
      <c r="AF28" s="23"/>
    </row>
    <row r="29" spans="1:32" s="1" customFormat="1" x14ac:dyDescent="0.25">
      <c r="A29" s="2"/>
      <c r="B29" s="2" t="s">
        <v>53</v>
      </c>
      <c r="C29" s="2" t="s">
        <v>25</v>
      </c>
      <c r="D29" s="2" t="s">
        <v>54</v>
      </c>
      <c r="F29" s="44" t="s">
        <v>53</v>
      </c>
      <c r="G29" s="12"/>
      <c r="H29" s="13">
        <v>26</v>
      </c>
      <c r="I29" s="13">
        <v>29</v>
      </c>
      <c r="J29" s="13">
        <v>16</v>
      </c>
      <c r="K29" s="13">
        <v>27</v>
      </c>
      <c r="L29" s="13">
        <v>22</v>
      </c>
      <c r="M29" s="13">
        <v>34</v>
      </c>
      <c r="N29" s="13">
        <v>57</v>
      </c>
      <c r="O29" s="13">
        <v>44</v>
      </c>
      <c r="P29" s="13">
        <v>31</v>
      </c>
      <c r="Q29" s="13">
        <v>30</v>
      </c>
      <c r="R29" s="13">
        <v>37</v>
      </c>
      <c r="S29" s="13">
        <v>27</v>
      </c>
      <c r="T29" s="13">
        <v>44</v>
      </c>
      <c r="U29" s="13">
        <v>27</v>
      </c>
      <c r="V29" s="13">
        <v>38</v>
      </c>
      <c r="W29" s="13">
        <v>23</v>
      </c>
      <c r="X29" s="13">
        <v>24</v>
      </c>
      <c r="Y29" s="13">
        <v>11</v>
      </c>
      <c r="Z29" s="13">
        <v>11</v>
      </c>
      <c r="AA29" s="13">
        <v>12</v>
      </c>
      <c r="AB29"/>
      <c r="AC29" s="69"/>
      <c r="AD29" s="23"/>
      <c r="AE29" s="23"/>
      <c r="AF29" s="23"/>
    </row>
    <row r="30" spans="1:32" s="1" customFormat="1" ht="7.5" customHeight="1" x14ac:dyDescent="0.25">
      <c r="A30" s="2"/>
      <c r="B30" s="2"/>
      <c r="C30" s="2"/>
      <c r="D30" s="2"/>
      <c r="E30" s="2"/>
      <c r="F30" s="2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/>
      <c r="AC30" s="69"/>
      <c r="AD30" s="23"/>
      <c r="AE30" s="23"/>
      <c r="AF30" s="23"/>
    </row>
    <row r="31" spans="1:32" s="1" customFormat="1" x14ac:dyDescent="0.25">
      <c r="A31" s="2"/>
      <c r="B31" s="1" t="s">
        <v>55</v>
      </c>
      <c r="C31" s="2" t="s">
        <v>25</v>
      </c>
      <c r="D31" s="2" t="s">
        <v>56</v>
      </c>
      <c r="F31" s="1" t="s">
        <v>55</v>
      </c>
      <c r="G31" s="12"/>
      <c r="H31" s="13">
        <v>20</v>
      </c>
      <c r="I31" s="13">
        <v>13</v>
      </c>
      <c r="J31" s="13">
        <v>9</v>
      </c>
      <c r="K31" s="13">
        <v>12</v>
      </c>
      <c r="L31" s="13">
        <v>16</v>
      </c>
      <c r="M31" s="13">
        <v>14</v>
      </c>
      <c r="N31" s="13">
        <v>20</v>
      </c>
      <c r="O31" s="13">
        <v>13</v>
      </c>
      <c r="P31" s="13">
        <v>10</v>
      </c>
      <c r="Q31" s="13">
        <v>8</v>
      </c>
      <c r="R31" s="13">
        <v>6</v>
      </c>
      <c r="S31" s="13">
        <v>12</v>
      </c>
      <c r="T31" s="13">
        <v>9</v>
      </c>
      <c r="U31" s="13">
        <v>8</v>
      </c>
      <c r="V31" s="13">
        <v>6</v>
      </c>
      <c r="W31" s="13">
        <v>9</v>
      </c>
      <c r="X31" s="13">
        <v>7</v>
      </c>
      <c r="Y31" s="13">
        <v>4</v>
      </c>
      <c r="Z31" s="13">
        <v>3</v>
      </c>
      <c r="AA31" s="13">
        <v>6</v>
      </c>
      <c r="AB31"/>
      <c r="AC31" s="69"/>
      <c r="AD31" s="23"/>
      <c r="AE31" s="23"/>
      <c r="AF31" s="23"/>
    </row>
    <row r="32" spans="1:32" s="1" customFormat="1" ht="7.5" customHeight="1" x14ac:dyDescent="0.25">
      <c r="A32" s="2"/>
      <c r="B32" s="2"/>
      <c r="C32" s="2"/>
      <c r="D32" s="2"/>
      <c r="E32" s="2"/>
      <c r="F32" s="2"/>
      <c r="G32" s="2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/>
      <c r="AC32" s="69"/>
      <c r="AD32" s="23"/>
      <c r="AE32" s="23"/>
      <c r="AF32" s="23"/>
    </row>
    <row r="33" spans="1:32" s="1" customFormat="1" x14ac:dyDescent="0.25">
      <c r="A33" s="2"/>
      <c r="B33" s="2" t="s">
        <v>57</v>
      </c>
      <c r="C33" s="2" t="s">
        <v>25</v>
      </c>
      <c r="D33" s="2" t="s">
        <v>58</v>
      </c>
      <c r="F33" s="1" t="s">
        <v>57</v>
      </c>
      <c r="G33" s="12"/>
      <c r="H33" s="13">
        <v>8</v>
      </c>
      <c r="I33" s="13">
        <v>3</v>
      </c>
      <c r="J33" s="13">
        <v>5</v>
      </c>
      <c r="K33" s="13">
        <v>2</v>
      </c>
      <c r="L33" s="13">
        <v>13</v>
      </c>
      <c r="M33" s="13">
        <v>14</v>
      </c>
      <c r="N33" s="13">
        <v>11</v>
      </c>
      <c r="O33" s="13">
        <v>8</v>
      </c>
      <c r="P33" s="13">
        <v>8</v>
      </c>
      <c r="Q33" s="13">
        <v>4</v>
      </c>
      <c r="R33" s="13">
        <v>3</v>
      </c>
      <c r="S33" s="13">
        <v>1</v>
      </c>
      <c r="T33" s="13">
        <v>2</v>
      </c>
      <c r="U33" s="13">
        <v>1</v>
      </c>
      <c r="V33" s="13">
        <v>0</v>
      </c>
      <c r="W33" s="13">
        <v>5</v>
      </c>
      <c r="X33" s="13">
        <v>1</v>
      </c>
      <c r="Y33" s="13">
        <v>1</v>
      </c>
      <c r="Z33" s="13">
        <v>1</v>
      </c>
      <c r="AA33" s="13">
        <v>1</v>
      </c>
      <c r="AB33"/>
      <c r="AC33" s="69"/>
      <c r="AD33" s="23"/>
      <c r="AE33" s="23"/>
      <c r="AF33" s="23"/>
    </row>
    <row r="34" spans="1:32" s="1" customFormat="1" x14ac:dyDescent="0.25">
      <c r="A34" s="2"/>
      <c r="B34" s="2" t="s">
        <v>57</v>
      </c>
      <c r="C34" s="2" t="s">
        <v>43</v>
      </c>
      <c r="D34" s="2" t="s">
        <v>58</v>
      </c>
      <c r="F34" s="1" t="s">
        <v>57</v>
      </c>
      <c r="G34" s="12"/>
      <c r="H34" s="13">
        <v>11</v>
      </c>
      <c r="I34" s="13">
        <v>12</v>
      </c>
      <c r="J34" s="13">
        <v>11</v>
      </c>
      <c r="K34" s="13">
        <v>10</v>
      </c>
      <c r="L34" s="13">
        <v>7</v>
      </c>
      <c r="M34" s="13">
        <v>6</v>
      </c>
      <c r="N34" s="13">
        <v>12</v>
      </c>
      <c r="O34" s="13">
        <v>14</v>
      </c>
      <c r="P34" s="13">
        <v>10</v>
      </c>
      <c r="Q34" s="13">
        <v>10</v>
      </c>
      <c r="R34" s="13">
        <v>3</v>
      </c>
      <c r="S34" s="13">
        <v>7</v>
      </c>
      <c r="T34" s="13">
        <v>0</v>
      </c>
      <c r="U34" s="13">
        <v>4</v>
      </c>
      <c r="V34" s="13">
        <v>11</v>
      </c>
      <c r="W34" s="13">
        <v>1</v>
      </c>
      <c r="X34" s="13">
        <v>2</v>
      </c>
      <c r="Y34" s="13">
        <v>2</v>
      </c>
      <c r="Z34" s="13">
        <v>0</v>
      </c>
      <c r="AA34" s="13">
        <v>2</v>
      </c>
      <c r="AB34"/>
      <c r="AC34" s="69"/>
      <c r="AD34" s="23"/>
      <c r="AE34" s="23"/>
      <c r="AF34" s="23"/>
    </row>
    <row r="35" spans="1:32" s="1" customFormat="1" ht="7.5" customHeight="1" x14ac:dyDescent="0.25">
      <c r="A35" s="2"/>
      <c r="B35" s="2"/>
      <c r="C35" s="2"/>
      <c r="D35" s="2"/>
      <c r="E35" s="2"/>
      <c r="F35" s="2"/>
      <c r="G35" s="2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/>
      <c r="AC35" s="69"/>
      <c r="AD35" s="23"/>
      <c r="AE35" s="23"/>
      <c r="AF35" s="23"/>
    </row>
    <row r="36" spans="1:32" s="1" customFormat="1" x14ac:dyDescent="0.25">
      <c r="A36" s="2"/>
      <c r="B36" s="2" t="s">
        <v>59</v>
      </c>
      <c r="C36" s="2" t="s">
        <v>25</v>
      </c>
      <c r="D36" s="2" t="s">
        <v>60</v>
      </c>
      <c r="F36" s="1" t="s">
        <v>61</v>
      </c>
      <c r="G36" s="12"/>
      <c r="H36" s="13">
        <v>1</v>
      </c>
      <c r="I36" s="13">
        <v>0</v>
      </c>
      <c r="J36" s="13">
        <v>3</v>
      </c>
      <c r="K36" s="13">
        <v>1</v>
      </c>
      <c r="L36" s="13">
        <v>1</v>
      </c>
      <c r="M36" s="13">
        <v>4</v>
      </c>
      <c r="N36" s="13">
        <v>2</v>
      </c>
      <c r="O36" s="13">
        <v>3</v>
      </c>
      <c r="P36" s="13">
        <v>2</v>
      </c>
      <c r="Q36" s="13">
        <v>2</v>
      </c>
      <c r="R36" s="13">
        <v>2</v>
      </c>
      <c r="S36" s="13">
        <v>1</v>
      </c>
      <c r="T36" s="13">
        <v>1</v>
      </c>
      <c r="U36" s="13">
        <v>0</v>
      </c>
      <c r="V36" s="13">
        <v>1</v>
      </c>
      <c r="W36" s="13">
        <v>1</v>
      </c>
      <c r="X36" s="13">
        <v>0</v>
      </c>
      <c r="Y36" s="13">
        <v>3</v>
      </c>
      <c r="Z36" s="13">
        <v>0</v>
      </c>
      <c r="AA36" s="13">
        <v>2</v>
      </c>
      <c r="AB36"/>
      <c r="AC36" s="69"/>
      <c r="AD36" s="23"/>
      <c r="AE36" s="23"/>
      <c r="AF36" s="23"/>
    </row>
    <row r="37" spans="1:32" x14ac:dyDescent="0.25">
      <c r="A37" s="2"/>
      <c r="B37" s="2" t="s">
        <v>59</v>
      </c>
      <c r="C37" s="2" t="s">
        <v>25</v>
      </c>
      <c r="D37" s="2" t="s">
        <v>62</v>
      </c>
      <c r="E37" s="1"/>
      <c r="F37" s="1" t="s">
        <v>63</v>
      </c>
      <c r="G37" s="12"/>
      <c r="H37" s="13">
        <v>12</v>
      </c>
      <c r="I37" s="13">
        <v>8</v>
      </c>
      <c r="J37" s="13">
        <v>8</v>
      </c>
      <c r="K37" s="13">
        <v>19</v>
      </c>
      <c r="L37" s="13">
        <v>6</v>
      </c>
      <c r="M37" s="13">
        <v>21</v>
      </c>
      <c r="N37" s="13">
        <v>17</v>
      </c>
      <c r="O37" s="13">
        <v>17</v>
      </c>
      <c r="P37" s="13">
        <v>14</v>
      </c>
      <c r="Q37" s="13">
        <v>12</v>
      </c>
      <c r="R37" s="13">
        <v>11</v>
      </c>
      <c r="S37" s="13">
        <v>5</v>
      </c>
      <c r="T37" s="13">
        <v>4</v>
      </c>
      <c r="U37" s="13">
        <v>9</v>
      </c>
      <c r="V37" s="13">
        <v>8</v>
      </c>
      <c r="W37" s="13">
        <v>5</v>
      </c>
      <c r="X37" s="13">
        <v>4</v>
      </c>
      <c r="Y37" s="13">
        <v>4</v>
      </c>
      <c r="Z37" s="13">
        <v>5</v>
      </c>
      <c r="AA37" s="13">
        <v>1</v>
      </c>
      <c r="AC37" s="69"/>
    </row>
    <row r="38" spans="1:32" ht="7.5" customHeight="1" x14ac:dyDescent="0.25">
      <c r="A38" s="2"/>
      <c r="B38" s="2"/>
      <c r="C38" s="2"/>
      <c r="D38" s="2"/>
      <c r="E38" s="2"/>
      <c r="F38" s="2"/>
      <c r="G38" s="2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C38" s="69"/>
    </row>
    <row r="39" spans="1:32" x14ac:dyDescent="0.25">
      <c r="A39" s="2"/>
      <c r="B39" s="2" t="s">
        <v>64</v>
      </c>
      <c r="C39" s="2" t="s">
        <v>25</v>
      </c>
      <c r="D39" s="2" t="s">
        <v>65</v>
      </c>
      <c r="E39" s="1"/>
      <c r="F39" s="2" t="s">
        <v>66</v>
      </c>
      <c r="G39" s="12"/>
      <c r="H39" s="13">
        <v>14</v>
      </c>
      <c r="I39" s="13">
        <v>5</v>
      </c>
      <c r="J39" s="13">
        <v>6</v>
      </c>
      <c r="K39" s="13">
        <v>11</v>
      </c>
      <c r="L39" s="13">
        <v>6</v>
      </c>
      <c r="M39" s="13">
        <v>7</v>
      </c>
      <c r="N39" s="13">
        <v>7</v>
      </c>
      <c r="O39" s="13">
        <v>5</v>
      </c>
      <c r="P39" s="13">
        <v>11</v>
      </c>
      <c r="Q39" s="13">
        <v>3</v>
      </c>
      <c r="R39" s="13">
        <v>9</v>
      </c>
      <c r="S39" s="13">
        <v>8</v>
      </c>
      <c r="T39" s="13">
        <v>5</v>
      </c>
      <c r="U39" s="13">
        <v>13</v>
      </c>
      <c r="V39" s="13">
        <v>3</v>
      </c>
      <c r="W39" s="13">
        <v>2</v>
      </c>
      <c r="X39" s="13">
        <v>6</v>
      </c>
      <c r="Y39" s="13"/>
      <c r="Z39" s="13">
        <v>2</v>
      </c>
      <c r="AA39" s="13">
        <v>0</v>
      </c>
      <c r="AC39" s="69"/>
    </row>
    <row r="40" spans="1:32" x14ac:dyDescent="0.25">
      <c r="A40" s="2"/>
      <c r="B40" s="2" t="s">
        <v>64</v>
      </c>
      <c r="C40" s="2" t="s">
        <v>25</v>
      </c>
      <c r="D40" s="2" t="s">
        <v>67</v>
      </c>
      <c r="E40" s="2"/>
      <c r="F40" s="24" t="s">
        <v>68</v>
      </c>
      <c r="G40" s="25" t="s">
        <v>39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v>1</v>
      </c>
      <c r="AC40" s="69"/>
    </row>
    <row r="41" spans="1:32" ht="7.5" customHeight="1" x14ac:dyDescent="0.25">
      <c r="A41" s="2"/>
      <c r="B41" s="2"/>
      <c r="C41" s="2"/>
      <c r="D41" s="2"/>
      <c r="E41" s="2"/>
      <c r="F41" s="2"/>
      <c r="G41" s="2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C41" s="69"/>
    </row>
    <row r="42" spans="1:32" x14ac:dyDescent="0.25">
      <c r="A42" s="2"/>
      <c r="B42" s="2" t="s">
        <v>69</v>
      </c>
      <c r="C42" s="2" t="s">
        <v>25</v>
      </c>
      <c r="D42" s="2" t="s">
        <v>70</v>
      </c>
      <c r="E42" s="1"/>
      <c r="F42" s="1" t="s">
        <v>71</v>
      </c>
      <c r="G42" s="12"/>
      <c r="H42" s="13">
        <v>10</v>
      </c>
      <c r="I42" s="13">
        <v>12</v>
      </c>
      <c r="J42" s="13">
        <v>7</v>
      </c>
      <c r="K42" s="13">
        <v>4</v>
      </c>
      <c r="L42" s="13">
        <v>4</v>
      </c>
      <c r="M42" s="13">
        <v>1</v>
      </c>
      <c r="N42" s="13">
        <v>5</v>
      </c>
      <c r="O42" s="13">
        <v>5</v>
      </c>
      <c r="P42" s="13">
        <v>2</v>
      </c>
      <c r="Q42" s="13">
        <v>7</v>
      </c>
      <c r="R42" s="13">
        <v>4</v>
      </c>
      <c r="S42" s="13">
        <v>1</v>
      </c>
      <c r="T42" s="13">
        <v>3</v>
      </c>
      <c r="U42" s="13">
        <v>2</v>
      </c>
      <c r="V42" s="13">
        <v>1</v>
      </c>
      <c r="W42" s="13">
        <v>3</v>
      </c>
      <c r="X42" s="13">
        <v>4</v>
      </c>
      <c r="Y42" s="13">
        <v>1</v>
      </c>
      <c r="Z42" s="13">
        <v>1</v>
      </c>
      <c r="AA42" s="13">
        <v>0</v>
      </c>
      <c r="AC42" s="69"/>
    </row>
    <row r="43" spans="1:32" ht="7.5" customHeight="1" x14ac:dyDescent="0.25">
      <c r="A43" s="2"/>
      <c r="B43" s="2"/>
      <c r="C43" s="2"/>
      <c r="D43" s="2"/>
      <c r="E43" s="2"/>
      <c r="F43" s="2"/>
      <c r="G43" s="2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C43" s="69"/>
    </row>
    <row r="44" spans="1:32" x14ac:dyDescent="0.25">
      <c r="A44" s="2"/>
      <c r="B44" s="2" t="s">
        <v>72</v>
      </c>
      <c r="C44" s="2" t="s">
        <v>25</v>
      </c>
      <c r="D44" s="2" t="s">
        <v>73</v>
      </c>
      <c r="E44" s="1"/>
      <c r="F44" s="1" t="s">
        <v>72</v>
      </c>
      <c r="G44" s="12"/>
      <c r="H44" s="13">
        <v>33</v>
      </c>
      <c r="I44" s="13">
        <v>30</v>
      </c>
      <c r="J44" s="13">
        <v>23</v>
      </c>
      <c r="K44" s="13">
        <v>29</v>
      </c>
      <c r="L44" s="13">
        <v>35</v>
      </c>
      <c r="M44" s="13">
        <v>28</v>
      </c>
      <c r="N44" s="13">
        <v>45</v>
      </c>
      <c r="O44" s="13">
        <v>33</v>
      </c>
      <c r="P44" s="13">
        <v>16</v>
      </c>
      <c r="Q44" s="13">
        <v>31</v>
      </c>
      <c r="R44" s="13">
        <v>26</v>
      </c>
      <c r="S44" s="13">
        <v>16</v>
      </c>
      <c r="T44" s="13">
        <v>30</v>
      </c>
      <c r="U44" s="13">
        <v>27</v>
      </c>
      <c r="V44" s="13">
        <v>25</v>
      </c>
      <c r="W44" s="13">
        <v>22</v>
      </c>
      <c r="X44" s="13">
        <v>18</v>
      </c>
      <c r="Y44" s="13">
        <v>22</v>
      </c>
      <c r="Z44" s="13">
        <v>15</v>
      </c>
      <c r="AA44" s="13">
        <v>15</v>
      </c>
      <c r="AC44" s="69"/>
    </row>
    <row r="45" spans="1:32" x14ac:dyDescent="0.25">
      <c r="A45" s="2"/>
      <c r="B45" s="2" t="s">
        <v>72</v>
      </c>
      <c r="C45" s="27" t="s">
        <v>43</v>
      </c>
      <c r="D45" s="27" t="s">
        <v>340</v>
      </c>
      <c r="E45" s="1"/>
      <c r="F45" s="28" t="s">
        <v>341</v>
      </c>
      <c r="G45" s="12"/>
      <c r="H45" s="13">
        <v>3</v>
      </c>
      <c r="I45" s="13">
        <v>2</v>
      </c>
      <c r="J45" s="13">
        <v>2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C45" s="69"/>
    </row>
    <row r="46" spans="1:32" ht="7.5" customHeight="1" x14ac:dyDescent="0.25">
      <c r="A46" s="2"/>
      <c r="B46" s="2"/>
      <c r="C46" s="2"/>
      <c r="D46" s="2"/>
      <c r="E46" s="2"/>
      <c r="F46" s="2"/>
      <c r="G46" s="2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C46" s="69"/>
    </row>
    <row r="47" spans="1:32" x14ac:dyDescent="0.25">
      <c r="A47" s="2"/>
      <c r="B47" s="2" t="s">
        <v>74</v>
      </c>
      <c r="C47" s="2" t="s">
        <v>25</v>
      </c>
      <c r="D47" s="2" t="s">
        <v>75</v>
      </c>
      <c r="E47" s="1"/>
      <c r="F47" s="1" t="s">
        <v>74</v>
      </c>
      <c r="G47" s="12"/>
      <c r="H47" s="13">
        <v>57</v>
      </c>
      <c r="I47" s="13">
        <v>33</v>
      </c>
      <c r="J47" s="13">
        <v>54</v>
      </c>
      <c r="K47" s="13">
        <v>48</v>
      </c>
      <c r="L47" s="13">
        <v>57</v>
      </c>
      <c r="M47" s="13">
        <v>51</v>
      </c>
      <c r="N47" s="13">
        <v>38</v>
      </c>
      <c r="O47" s="13">
        <v>40</v>
      </c>
      <c r="P47" s="13">
        <v>35</v>
      </c>
      <c r="Q47" s="13">
        <v>33</v>
      </c>
      <c r="R47" s="13">
        <v>42</v>
      </c>
      <c r="S47" s="13">
        <v>38</v>
      </c>
      <c r="T47" s="13">
        <v>43</v>
      </c>
      <c r="U47" s="13">
        <v>34</v>
      </c>
      <c r="V47" s="13">
        <v>37</v>
      </c>
      <c r="W47" s="13">
        <v>42</v>
      </c>
      <c r="X47" s="13">
        <v>35</v>
      </c>
      <c r="Y47" s="13">
        <v>32</v>
      </c>
      <c r="Z47" s="13">
        <v>27</v>
      </c>
      <c r="AA47" s="13">
        <v>24</v>
      </c>
      <c r="AC47" s="69"/>
    </row>
    <row r="48" spans="1:32" x14ac:dyDescent="0.25">
      <c r="A48" s="2"/>
      <c r="B48" s="2" t="s">
        <v>74</v>
      </c>
      <c r="C48" s="2" t="s">
        <v>43</v>
      </c>
      <c r="D48" s="2" t="s">
        <v>75</v>
      </c>
      <c r="E48" s="1"/>
      <c r="F48" s="1" t="s">
        <v>74</v>
      </c>
      <c r="G48" s="12"/>
      <c r="H48" s="13">
        <v>42</v>
      </c>
      <c r="I48" s="13">
        <v>35</v>
      </c>
      <c r="J48" s="13">
        <v>62</v>
      </c>
      <c r="K48" s="13">
        <v>36</v>
      </c>
      <c r="L48" s="13">
        <v>26</v>
      </c>
      <c r="M48" s="13">
        <v>36</v>
      </c>
      <c r="N48" s="13">
        <v>25</v>
      </c>
      <c r="O48" s="13">
        <v>29</v>
      </c>
      <c r="P48" s="13">
        <v>20</v>
      </c>
      <c r="Q48" s="13">
        <v>26</v>
      </c>
      <c r="R48" s="13">
        <v>25</v>
      </c>
      <c r="S48" s="13">
        <v>13</v>
      </c>
      <c r="T48" s="13">
        <v>12</v>
      </c>
      <c r="U48" s="13">
        <v>31</v>
      </c>
      <c r="V48" s="13">
        <v>19</v>
      </c>
      <c r="W48" s="13">
        <v>25</v>
      </c>
      <c r="X48" s="13">
        <v>23</v>
      </c>
      <c r="Y48" s="13">
        <v>37</v>
      </c>
      <c r="Z48" s="13">
        <v>40</v>
      </c>
      <c r="AA48" s="13">
        <v>32</v>
      </c>
      <c r="AC48" s="69"/>
    </row>
    <row r="49" spans="1:32" ht="7.5" customHeight="1" x14ac:dyDescent="0.25">
      <c r="A49" s="2"/>
      <c r="B49" s="2"/>
      <c r="C49" s="2"/>
      <c r="D49" s="2"/>
      <c r="E49" s="2"/>
      <c r="F49" s="2"/>
      <c r="G49" s="2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C49" s="69"/>
    </row>
    <row r="50" spans="1:32" x14ac:dyDescent="0.25">
      <c r="A50" s="2"/>
      <c r="B50" s="2" t="s">
        <v>76</v>
      </c>
      <c r="C50" s="2" t="s">
        <v>25</v>
      </c>
      <c r="D50" s="2" t="s">
        <v>77</v>
      </c>
      <c r="E50" s="1"/>
      <c r="F50" s="1" t="s">
        <v>78</v>
      </c>
      <c r="G50" s="12"/>
      <c r="H50" s="13">
        <v>6</v>
      </c>
      <c r="I50" s="13">
        <v>3</v>
      </c>
      <c r="J50" s="13">
        <v>5</v>
      </c>
      <c r="K50" s="13">
        <v>8</v>
      </c>
      <c r="L50" s="13">
        <v>8</v>
      </c>
      <c r="M50" s="13">
        <v>5</v>
      </c>
      <c r="N50" s="13">
        <v>10</v>
      </c>
      <c r="O50" s="13">
        <v>8</v>
      </c>
      <c r="P50" s="13">
        <v>7</v>
      </c>
      <c r="Q50" s="13">
        <v>7</v>
      </c>
      <c r="R50" s="13">
        <v>3</v>
      </c>
      <c r="S50" s="13">
        <v>4</v>
      </c>
      <c r="T50" s="13">
        <v>6</v>
      </c>
      <c r="U50" s="13">
        <v>7</v>
      </c>
      <c r="V50" s="13">
        <v>4</v>
      </c>
      <c r="W50" s="13">
        <v>7</v>
      </c>
      <c r="X50" s="13">
        <v>6</v>
      </c>
      <c r="Y50" s="13">
        <v>3</v>
      </c>
      <c r="Z50" s="13">
        <v>4</v>
      </c>
      <c r="AA50" s="13">
        <v>10</v>
      </c>
      <c r="AC50" s="69"/>
    </row>
    <row r="51" spans="1:32" x14ac:dyDescent="0.25">
      <c r="A51" s="2"/>
      <c r="B51" s="2" t="s">
        <v>76</v>
      </c>
      <c r="C51" s="2" t="s">
        <v>25</v>
      </c>
      <c r="D51" s="24" t="s">
        <v>79</v>
      </c>
      <c r="E51" s="26"/>
      <c r="F51" s="26" t="s">
        <v>80</v>
      </c>
      <c r="G51" s="12"/>
      <c r="H51" s="13">
        <v>3</v>
      </c>
      <c r="I51" s="13">
        <v>2</v>
      </c>
      <c r="J51" s="13">
        <v>1</v>
      </c>
      <c r="K51" s="13">
        <v>4</v>
      </c>
      <c r="L51" s="13">
        <v>2</v>
      </c>
      <c r="M51" s="13">
        <v>3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/>
      <c r="T51" s="13"/>
      <c r="U51" s="13"/>
      <c r="V51" s="13"/>
      <c r="W51" s="13"/>
      <c r="X51" s="13"/>
      <c r="Y51" s="13"/>
      <c r="Z51" s="13"/>
      <c r="AA51" s="13"/>
      <c r="AC51" s="69"/>
    </row>
    <row r="52" spans="1:32" s="1" customFormat="1" x14ac:dyDescent="0.25">
      <c r="A52" s="2"/>
      <c r="B52" s="2" t="s">
        <v>76</v>
      </c>
      <c r="C52" s="2" t="s">
        <v>25</v>
      </c>
      <c r="D52" s="2" t="s">
        <v>81</v>
      </c>
      <c r="E52" s="2"/>
      <c r="F52" s="2" t="s">
        <v>82</v>
      </c>
      <c r="G52" s="12"/>
      <c r="H52" s="13">
        <v>59</v>
      </c>
      <c r="I52" s="13">
        <v>54</v>
      </c>
      <c r="J52" s="13">
        <v>51</v>
      </c>
      <c r="K52" s="13">
        <v>49</v>
      </c>
      <c r="L52" s="13">
        <v>57</v>
      </c>
      <c r="M52" s="13">
        <v>50</v>
      </c>
      <c r="N52" s="13">
        <v>43</v>
      </c>
      <c r="O52" s="13">
        <v>42</v>
      </c>
      <c r="P52" s="13">
        <v>46</v>
      </c>
      <c r="Q52" s="13">
        <v>37</v>
      </c>
      <c r="R52" s="13">
        <v>45</v>
      </c>
      <c r="S52" s="13">
        <v>30</v>
      </c>
      <c r="T52" s="13">
        <v>33</v>
      </c>
      <c r="U52" s="13">
        <v>21</v>
      </c>
      <c r="V52" s="13">
        <v>9</v>
      </c>
      <c r="W52" s="13">
        <v>1</v>
      </c>
      <c r="X52" s="13"/>
      <c r="Y52" s="13"/>
      <c r="Z52" s="13"/>
      <c r="AA52" s="13"/>
      <c r="AB52"/>
      <c r="AC52" s="69"/>
      <c r="AD52" s="23"/>
      <c r="AE52" s="23"/>
      <c r="AF52" s="23"/>
    </row>
    <row r="53" spans="1:32" s="1" customFormat="1" x14ac:dyDescent="0.25">
      <c r="A53" s="2"/>
      <c r="B53" s="2" t="s">
        <v>76</v>
      </c>
      <c r="C53" s="2" t="s">
        <v>25</v>
      </c>
      <c r="D53" s="2" t="s">
        <v>83</v>
      </c>
      <c r="F53" s="1" t="s">
        <v>84</v>
      </c>
      <c r="G53" s="12"/>
      <c r="H53" s="13">
        <v>48</v>
      </c>
      <c r="I53" s="13">
        <v>32</v>
      </c>
      <c r="J53" s="13">
        <v>52</v>
      </c>
      <c r="K53" s="13">
        <v>43</v>
      </c>
      <c r="L53" s="13">
        <v>50</v>
      </c>
      <c r="M53" s="13">
        <v>50</v>
      </c>
      <c r="N53" s="13">
        <v>42</v>
      </c>
      <c r="O53" s="13">
        <v>37</v>
      </c>
      <c r="P53" s="13">
        <v>35</v>
      </c>
      <c r="Q53" s="13">
        <v>36</v>
      </c>
      <c r="R53" s="13">
        <v>32</v>
      </c>
      <c r="S53" s="13">
        <v>37</v>
      </c>
      <c r="T53" s="13">
        <v>36</v>
      </c>
      <c r="U53" s="13">
        <v>49</v>
      </c>
      <c r="V53" s="13">
        <v>44</v>
      </c>
      <c r="W53" s="13">
        <v>56</v>
      </c>
      <c r="X53" s="13">
        <v>47</v>
      </c>
      <c r="Y53" s="13">
        <v>38</v>
      </c>
      <c r="Z53" s="13">
        <v>48</v>
      </c>
      <c r="AA53" s="13">
        <v>58</v>
      </c>
      <c r="AB53"/>
      <c r="AC53" s="69"/>
      <c r="AD53" s="23"/>
      <c r="AE53" s="23"/>
      <c r="AF53" s="23"/>
    </row>
    <row r="54" spans="1:32" s="1" customFormat="1" ht="13" x14ac:dyDescent="0.3">
      <c r="A54" s="2"/>
      <c r="B54" s="21" t="s">
        <v>85</v>
      </c>
      <c r="C54" s="2"/>
      <c r="D54" s="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/>
      <c r="AC54" s="69"/>
      <c r="AD54" s="23"/>
      <c r="AE54" s="23"/>
      <c r="AF54" s="23"/>
    </row>
    <row r="55" spans="1:32" s="1" customFormat="1" x14ac:dyDescent="0.25">
      <c r="A55" s="2"/>
      <c r="B55" s="2" t="s">
        <v>86</v>
      </c>
      <c r="C55" s="2" t="s">
        <v>25</v>
      </c>
      <c r="D55" s="2" t="s">
        <v>87</v>
      </c>
      <c r="F55" s="1" t="s">
        <v>88</v>
      </c>
      <c r="G55" s="22"/>
      <c r="H55" s="13">
        <v>1</v>
      </c>
      <c r="I55" s="13">
        <v>0</v>
      </c>
      <c r="J55" s="13">
        <v>0</v>
      </c>
      <c r="K55" s="13">
        <v>1</v>
      </c>
      <c r="L55" s="13">
        <v>0</v>
      </c>
      <c r="M55" s="13">
        <v>2</v>
      </c>
      <c r="N55" s="13">
        <v>0</v>
      </c>
      <c r="O55" s="13">
        <v>0</v>
      </c>
      <c r="P55" s="13">
        <v>0</v>
      </c>
      <c r="Q55" s="13">
        <v>0</v>
      </c>
      <c r="R55" s="13">
        <v>1</v>
      </c>
      <c r="S55" s="13">
        <v>1</v>
      </c>
      <c r="T55" s="13">
        <v>1</v>
      </c>
      <c r="U55" s="13">
        <v>0</v>
      </c>
      <c r="V55" s="13">
        <v>1</v>
      </c>
      <c r="W55" s="13">
        <v>0</v>
      </c>
      <c r="X55" s="13">
        <v>0</v>
      </c>
      <c r="Y55" s="13">
        <v>0</v>
      </c>
      <c r="Z55" s="13">
        <v>2</v>
      </c>
      <c r="AA55" s="13">
        <v>1</v>
      </c>
      <c r="AB55"/>
      <c r="AC55" s="69"/>
      <c r="AD55" s="23"/>
      <c r="AE55" s="23"/>
      <c r="AF55" s="23"/>
    </row>
    <row r="56" spans="1:32" s="1" customFormat="1" x14ac:dyDescent="0.25">
      <c r="A56" s="2"/>
      <c r="B56" s="2" t="s">
        <v>86</v>
      </c>
      <c r="C56" s="2" t="s">
        <v>43</v>
      </c>
      <c r="D56" s="2" t="s">
        <v>87</v>
      </c>
      <c r="F56" s="1" t="s">
        <v>88</v>
      </c>
      <c r="G56" s="22"/>
      <c r="H56" s="13">
        <v>50</v>
      </c>
      <c r="I56" s="13">
        <v>50</v>
      </c>
      <c r="J56" s="13">
        <v>52</v>
      </c>
      <c r="K56" s="13">
        <v>47</v>
      </c>
      <c r="L56" s="13">
        <v>46</v>
      </c>
      <c r="M56" s="13">
        <v>43</v>
      </c>
      <c r="N56" s="13">
        <v>49</v>
      </c>
      <c r="O56" s="13">
        <v>43</v>
      </c>
      <c r="P56" s="13">
        <v>32</v>
      </c>
      <c r="Q56" s="13">
        <v>53</v>
      </c>
      <c r="R56" s="13">
        <v>36</v>
      </c>
      <c r="S56" s="13">
        <v>43</v>
      </c>
      <c r="T56" s="13">
        <v>37</v>
      </c>
      <c r="U56" s="13">
        <v>32</v>
      </c>
      <c r="V56" s="13">
        <v>31</v>
      </c>
      <c r="W56" s="13">
        <v>26</v>
      </c>
      <c r="X56" s="13">
        <v>25</v>
      </c>
      <c r="Y56" s="13">
        <v>23</v>
      </c>
      <c r="Z56" s="13">
        <v>19</v>
      </c>
      <c r="AA56" s="13">
        <v>23</v>
      </c>
      <c r="AB56"/>
      <c r="AC56" s="69"/>
      <c r="AD56" s="23"/>
      <c r="AE56" s="23"/>
      <c r="AF56" s="23"/>
    </row>
    <row r="57" spans="1:32" s="1" customFormat="1" x14ac:dyDescent="0.25">
      <c r="A57" s="2"/>
      <c r="B57" s="2" t="s">
        <v>86</v>
      </c>
      <c r="C57" s="2" t="s">
        <v>43</v>
      </c>
      <c r="D57" s="2" t="s">
        <v>89</v>
      </c>
      <c r="E57" s="2"/>
      <c r="F57" s="2" t="s">
        <v>90</v>
      </c>
      <c r="G57" s="22"/>
      <c r="H57" s="13">
        <v>9</v>
      </c>
      <c r="I57" s="13">
        <v>11</v>
      </c>
      <c r="J57" s="13">
        <v>11</v>
      </c>
      <c r="K57" s="13">
        <v>10</v>
      </c>
      <c r="L57" s="13">
        <v>14</v>
      </c>
      <c r="M57" s="13">
        <v>5</v>
      </c>
      <c r="N57" s="13">
        <v>4</v>
      </c>
      <c r="O57" s="13">
        <v>2</v>
      </c>
      <c r="P57" s="13">
        <v>0</v>
      </c>
      <c r="Q57" s="13">
        <v>4</v>
      </c>
      <c r="R57" s="13">
        <v>1</v>
      </c>
      <c r="S57" s="13">
        <v>5</v>
      </c>
      <c r="T57" s="13">
        <v>2</v>
      </c>
      <c r="U57" s="13">
        <v>1</v>
      </c>
      <c r="V57" s="13"/>
      <c r="W57" s="13"/>
      <c r="X57" s="13"/>
      <c r="Y57" s="13"/>
      <c r="Z57" s="13"/>
      <c r="AA57" s="13"/>
      <c r="AB57"/>
      <c r="AC57" s="69"/>
      <c r="AD57" s="23"/>
      <c r="AE57" s="23"/>
      <c r="AF57" s="23"/>
    </row>
    <row r="58" spans="1:32" s="1" customFormat="1" x14ac:dyDescent="0.25">
      <c r="A58" s="2"/>
      <c r="B58" s="2" t="s">
        <v>86</v>
      </c>
      <c r="C58" s="27" t="s">
        <v>25</v>
      </c>
      <c r="D58" s="2" t="s">
        <v>91</v>
      </c>
      <c r="E58" s="2"/>
      <c r="F58" s="2" t="s">
        <v>92</v>
      </c>
      <c r="G58" s="22"/>
      <c r="H58" s="13">
        <v>0</v>
      </c>
      <c r="I58" s="13">
        <v>0</v>
      </c>
      <c r="J58" s="13">
        <v>0</v>
      </c>
      <c r="K58" s="13">
        <v>0</v>
      </c>
      <c r="L58" s="13">
        <v>1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/>
      <c r="AC58" s="69"/>
      <c r="AD58" s="23"/>
      <c r="AE58" s="23"/>
      <c r="AF58" s="23"/>
    </row>
    <row r="59" spans="1:32" s="1" customFormat="1" x14ac:dyDescent="0.25">
      <c r="A59" s="2"/>
      <c r="B59" s="2" t="s">
        <v>86</v>
      </c>
      <c r="C59" s="2" t="s">
        <v>43</v>
      </c>
      <c r="D59" s="2" t="s">
        <v>91</v>
      </c>
      <c r="E59" s="2"/>
      <c r="F59" s="2" t="s">
        <v>92</v>
      </c>
      <c r="G59" s="22"/>
      <c r="H59" s="13">
        <v>5</v>
      </c>
      <c r="I59" s="13">
        <v>5</v>
      </c>
      <c r="J59" s="13">
        <v>7</v>
      </c>
      <c r="K59" s="13">
        <v>7</v>
      </c>
      <c r="L59" s="13">
        <v>2</v>
      </c>
      <c r="M59" s="13">
        <v>7</v>
      </c>
      <c r="N59" s="13">
        <v>1</v>
      </c>
      <c r="O59" s="13">
        <v>2</v>
      </c>
      <c r="P59" s="13">
        <v>6</v>
      </c>
      <c r="Q59" s="13">
        <v>2</v>
      </c>
      <c r="R59" s="13">
        <v>3</v>
      </c>
      <c r="S59" s="13">
        <v>2</v>
      </c>
      <c r="T59" s="13">
        <v>4</v>
      </c>
      <c r="U59" s="13">
        <v>2</v>
      </c>
      <c r="V59" s="13">
        <v>1</v>
      </c>
      <c r="W59" s="13"/>
      <c r="X59" s="13"/>
      <c r="Y59" s="13"/>
      <c r="Z59" s="13"/>
      <c r="AA59" s="13"/>
      <c r="AB59"/>
      <c r="AC59" s="69"/>
      <c r="AD59" s="23"/>
      <c r="AE59" s="23"/>
      <c r="AF59" s="23"/>
    </row>
    <row r="60" spans="1:32" ht="7.5" customHeight="1" x14ac:dyDescent="0.25">
      <c r="H60" s="23"/>
      <c r="I60" s="23"/>
      <c r="J60" s="23"/>
      <c r="AC60" s="69"/>
    </row>
    <row r="61" spans="1:32" s="1" customFormat="1" x14ac:dyDescent="0.25">
      <c r="A61" s="2"/>
      <c r="B61" s="2" t="s">
        <v>93</v>
      </c>
      <c r="C61" s="27" t="s">
        <v>43</v>
      </c>
      <c r="D61" s="27" t="s">
        <v>94</v>
      </c>
      <c r="F61" s="28" t="s">
        <v>95</v>
      </c>
      <c r="G61" s="22"/>
      <c r="H61" s="13">
        <v>8</v>
      </c>
      <c r="I61" s="13">
        <v>6</v>
      </c>
      <c r="J61" s="13">
        <v>5</v>
      </c>
      <c r="K61" s="13">
        <v>2</v>
      </c>
      <c r="L61" s="13">
        <v>9</v>
      </c>
      <c r="M61" s="13">
        <v>1</v>
      </c>
      <c r="N61" s="13">
        <v>5</v>
      </c>
      <c r="O61" s="13">
        <v>1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/>
      <c r="AC61" s="69"/>
      <c r="AD61" s="23"/>
      <c r="AE61" s="23"/>
      <c r="AF61" s="23"/>
    </row>
    <row r="62" spans="1:32" s="1" customFormat="1" x14ac:dyDescent="0.25">
      <c r="A62" s="2"/>
      <c r="B62" s="2" t="s">
        <v>93</v>
      </c>
      <c r="C62" s="2" t="s">
        <v>25</v>
      </c>
      <c r="D62" s="2" t="s">
        <v>96</v>
      </c>
      <c r="F62" s="1" t="s">
        <v>93</v>
      </c>
      <c r="G62" s="25" t="s">
        <v>39</v>
      </c>
      <c r="H62" s="13"/>
      <c r="I62" s="13"/>
      <c r="J62" s="13"/>
      <c r="K62" s="13"/>
      <c r="L62" s="13"/>
      <c r="M62" s="13"/>
      <c r="N62" s="13"/>
      <c r="O62" s="13"/>
      <c r="P62" s="13"/>
      <c r="Q62" s="13">
        <v>1</v>
      </c>
      <c r="R62" s="13"/>
      <c r="S62" s="13"/>
      <c r="T62" s="13"/>
      <c r="U62" s="13"/>
      <c r="V62" s="13">
        <v>1</v>
      </c>
      <c r="W62" s="13"/>
      <c r="X62" s="13"/>
      <c r="Y62" s="13"/>
      <c r="Z62" s="13"/>
      <c r="AA62" s="13">
        <v>1</v>
      </c>
      <c r="AB62"/>
      <c r="AC62" s="69"/>
      <c r="AD62" s="23"/>
      <c r="AE62" s="23"/>
      <c r="AF62" s="23"/>
    </row>
    <row r="63" spans="1:32" s="1" customFormat="1" x14ac:dyDescent="0.25">
      <c r="A63" s="2"/>
      <c r="B63" s="2" t="s">
        <v>93</v>
      </c>
      <c r="C63" s="2" t="s">
        <v>43</v>
      </c>
      <c r="D63" s="34" t="s">
        <v>97</v>
      </c>
      <c r="F63" s="1" t="s">
        <v>93</v>
      </c>
      <c r="G63" s="22"/>
      <c r="H63" s="13">
        <v>7</v>
      </c>
      <c r="I63" s="13">
        <v>5</v>
      </c>
      <c r="J63" s="13">
        <v>7</v>
      </c>
      <c r="K63" s="13">
        <v>5</v>
      </c>
      <c r="L63" s="13">
        <v>4</v>
      </c>
      <c r="M63" s="13">
        <v>5</v>
      </c>
      <c r="N63" s="13">
        <v>7</v>
      </c>
      <c r="O63" s="13">
        <v>5</v>
      </c>
      <c r="P63" s="13">
        <v>6</v>
      </c>
      <c r="Q63" s="13">
        <v>4</v>
      </c>
      <c r="R63" s="13">
        <v>6</v>
      </c>
      <c r="S63" s="13">
        <v>3</v>
      </c>
      <c r="T63" s="13">
        <v>1</v>
      </c>
      <c r="U63" s="13">
        <v>9</v>
      </c>
      <c r="V63" s="13">
        <v>2</v>
      </c>
      <c r="W63" s="13">
        <v>4</v>
      </c>
      <c r="X63" s="13">
        <v>5</v>
      </c>
      <c r="Y63" s="13">
        <v>3</v>
      </c>
      <c r="Z63" s="13">
        <v>1</v>
      </c>
      <c r="AA63" s="13"/>
      <c r="AB63"/>
      <c r="AC63" s="69"/>
      <c r="AD63" s="23"/>
      <c r="AE63" s="23"/>
      <c r="AF63" s="23"/>
    </row>
    <row r="64" spans="1:32" s="1" customFormat="1" x14ac:dyDescent="0.25">
      <c r="A64" s="2"/>
      <c r="B64" s="2" t="s">
        <v>98</v>
      </c>
      <c r="C64" s="2" t="s">
        <v>25</v>
      </c>
      <c r="D64" s="2" t="s">
        <v>99</v>
      </c>
      <c r="F64" s="1" t="s">
        <v>98</v>
      </c>
      <c r="G64" s="25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>
        <v>1</v>
      </c>
      <c r="X64" s="13"/>
      <c r="Y64" s="13"/>
      <c r="Z64" s="13"/>
      <c r="AA64" s="13"/>
      <c r="AB64"/>
      <c r="AC64" s="69"/>
      <c r="AD64" s="23"/>
      <c r="AE64" s="23"/>
      <c r="AF64" s="23"/>
    </row>
    <row r="65" spans="1:32" s="1" customFormat="1" x14ac:dyDescent="0.25">
      <c r="A65" s="2"/>
      <c r="B65" s="2" t="s">
        <v>98</v>
      </c>
      <c r="C65" s="2" t="s">
        <v>43</v>
      </c>
      <c r="D65" s="2" t="s">
        <v>99</v>
      </c>
      <c r="F65" s="1" t="s">
        <v>98</v>
      </c>
      <c r="G65" s="12"/>
      <c r="H65" s="13">
        <v>0</v>
      </c>
      <c r="I65" s="13">
        <v>10</v>
      </c>
      <c r="J65" s="13">
        <v>13</v>
      </c>
      <c r="K65" s="13">
        <v>9</v>
      </c>
      <c r="L65" s="13">
        <v>7</v>
      </c>
      <c r="M65" s="13">
        <v>11</v>
      </c>
      <c r="N65" s="13">
        <v>8</v>
      </c>
      <c r="O65" s="13">
        <v>8</v>
      </c>
      <c r="P65" s="13">
        <v>4</v>
      </c>
      <c r="Q65" s="13">
        <v>8</v>
      </c>
      <c r="R65" s="13">
        <v>3</v>
      </c>
      <c r="S65" s="13">
        <v>10</v>
      </c>
      <c r="T65" s="13">
        <v>5</v>
      </c>
      <c r="U65" s="13">
        <v>14</v>
      </c>
      <c r="V65" s="13">
        <v>6</v>
      </c>
      <c r="W65" s="13">
        <v>4</v>
      </c>
      <c r="X65" s="13">
        <v>4</v>
      </c>
      <c r="Y65" s="13">
        <v>4</v>
      </c>
      <c r="Z65" s="13">
        <v>4</v>
      </c>
      <c r="AA65" s="13">
        <v>2</v>
      </c>
      <c r="AB65"/>
      <c r="AC65" s="69"/>
      <c r="AD65" s="23"/>
      <c r="AE65" s="23"/>
      <c r="AF65" s="23"/>
    </row>
    <row r="66" spans="1:32" s="1" customFormat="1" ht="7.5" customHeight="1" x14ac:dyDescent="0.25">
      <c r="A66" s="2"/>
      <c r="B66" s="2"/>
      <c r="C66" s="2"/>
      <c r="D66" s="2"/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/>
      <c r="AC66" s="69"/>
      <c r="AD66" s="23"/>
      <c r="AE66" s="23"/>
      <c r="AF66" s="23"/>
    </row>
    <row r="67" spans="1:32" s="1" customFormat="1" x14ac:dyDescent="0.25">
      <c r="A67" s="2"/>
      <c r="B67" s="2" t="s">
        <v>100</v>
      </c>
      <c r="C67" s="2" t="s">
        <v>25</v>
      </c>
      <c r="D67" s="2" t="s">
        <v>101</v>
      </c>
      <c r="F67" s="1" t="s">
        <v>100</v>
      </c>
      <c r="G67" s="25" t="s">
        <v>39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>
        <v>1</v>
      </c>
      <c r="AB67"/>
      <c r="AC67" s="69"/>
      <c r="AD67" s="23"/>
      <c r="AE67" s="23"/>
      <c r="AF67" s="23"/>
    </row>
    <row r="68" spans="1:32" s="1" customFormat="1" x14ac:dyDescent="0.25">
      <c r="A68" s="2"/>
      <c r="B68" s="2" t="s">
        <v>100</v>
      </c>
      <c r="C68" s="2" t="s">
        <v>43</v>
      </c>
      <c r="D68" s="2" t="s">
        <v>101</v>
      </c>
      <c r="F68" s="1" t="s">
        <v>100</v>
      </c>
      <c r="G68" s="12"/>
      <c r="H68" s="13">
        <v>4</v>
      </c>
      <c r="I68" s="13">
        <v>3</v>
      </c>
      <c r="J68" s="13">
        <v>8</v>
      </c>
      <c r="K68" s="13">
        <v>3</v>
      </c>
      <c r="L68" s="13">
        <v>3</v>
      </c>
      <c r="M68" s="13">
        <v>5</v>
      </c>
      <c r="N68" s="13">
        <v>8</v>
      </c>
      <c r="O68" s="13">
        <v>3</v>
      </c>
      <c r="P68" s="13">
        <v>2</v>
      </c>
      <c r="Q68" s="13">
        <v>3</v>
      </c>
      <c r="R68" s="13">
        <v>3</v>
      </c>
      <c r="S68" s="13">
        <v>5</v>
      </c>
      <c r="T68" s="13">
        <v>4</v>
      </c>
      <c r="U68" s="13">
        <v>6</v>
      </c>
      <c r="V68" s="13">
        <v>3</v>
      </c>
      <c r="W68" s="13">
        <v>2</v>
      </c>
      <c r="X68" s="13">
        <v>1</v>
      </c>
      <c r="Y68" s="13">
        <v>1</v>
      </c>
      <c r="Z68" s="13">
        <v>1</v>
      </c>
      <c r="AA68" s="13">
        <v>5</v>
      </c>
      <c r="AB68"/>
      <c r="AC68" s="69"/>
      <c r="AD68" s="23"/>
      <c r="AE68" s="23"/>
      <c r="AF68" s="23"/>
    </row>
    <row r="69" spans="1:32" s="1" customFormat="1" x14ac:dyDescent="0.25">
      <c r="A69" s="2"/>
      <c r="B69" s="2" t="s">
        <v>100</v>
      </c>
      <c r="C69" s="2" t="s">
        <v>43</v>
      </c>
      <c r="D69" s="2" t="s">
        <v>102</v>
      </c>
      <c r="F69" s="2" t="s">
        <v>103</v>
      </c>
      <c r="G69" s="12"/>
      <c r="H69" s="13">
        <v>2</v>
      </c>
      <c r="I69" s="13">
        <v>2</v>
      </c>
      <c r="J69" s="13">
        <v>1</v>
      </c>
      <c r="K69" s="13">
        <v>0</v>
      </c>
      <c r="L69" s="13">
        <v>1</v>
      </c>
      <c r="M69" s="13">
        <v>2</v>
      </c>
      <c r="N69" s="13">
        <v>1</v>
      </c>
      <c r="O69" s="13">
        <v>0</v>
      </c>
      <c r="P69" s="13">
        <v>2</v>
      </c>
      <c r="Q69" s="13">
        <v>1</v>
      </c>
      <c r="R69" s="13">
        <v>2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/>
      <c r="AC69" s="69"/>
      <c r="AD69" s="23"/>
      <c r="AE69" s="23"/>
      <c r="AF69" s="23"/>
    </row>
    <row r="70" spans="1:32" s="1" customFormat="1" ht="7.5" customHeight="1" x14ac:dyDescent="0.25">
      <c r="A70" s="2"/>
      <c r="B70" s="2"/>
      <c r="C70" s="2"/>
      <c r="D70" s="2"/>
      <c r="G70" s="1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/>
      <c r="AC70" s="69"/>
      <c r="AD70" s="23"/>
      <c r="AE70" s="23"/>
      <c r="AF70" s="23"/>
    </row>
    <row r="71" spans="1:32" s="1" customFormat="1" x14ac:dyDescent="0.25">
      <c r="A71" s="2"/>
      <c r="B71" s="2" t="s">
        <v>104</v>
      </c>
      <c r="C71" s="2" t="s">
        <v>25</v>
      </c>
      <c r="D71" s="2" t="s">
        <v>105</v>
      </c>
      <c r="F71" s="1" t="s">
        <v>106</v>
      </c>
      <c r="G71" s="12"/>
      <c r="H71" s="13">
        <v>1</v>
      </c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3">
        <v>2</v>
      </c>
      <c r="R71" s="13">
        <v>0</v>
      </c>
      <c r="S71" s="13">
        <v>1</v>
      </c>
      <c r="T71" s="13">
        <v>2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/>
      <c r="AC71" s="69"/>
      <c r="AD71" s="23"/>
      <c r="AE71" s="23"/>
      <c r="AF71" s="23"/>
    </row>
    <row r="72" spans="1:32" s="1" customFormat="1" x14ac:dyDescent="0.25">
      <c r="A72" s="2"/>
      <c r="B72" s="2" t="s">
        <v>104</v>
      </c>
      <c r="C72" s="2" t="s">
        <v>43</v>
      </c>
      <c r="D72" s="2" t="s">
        <v>105</v>
      </c>
      <c r="F72" s="1" t="s">
        <v>106</v>
      </c>
      <c r="G72" s="12"/>
      <c r="H72" s="13">
        <v>0</v>
      </c>
      <c r="I72" s="13">
        <v>2</v>
      </c>
      <c r="J72" s="13">
        <v>2</v>
      </c>
      <c r="K72" s="13">
        <v>3</v>
      </c>
      <c r="L72" s="13">
        <v>1</v>
      </c>
      <c r="M72" s="13">
        <v>1</v>
      </c>
      <c r="N72" s="13">
        <v>1</v>
      </c>
      <c r="O72" s="13">
        <v>0</v>
      </c>
      <c r="P72" s="13">
        <v>2</v>
      </c>
      <c r="Q72" s="13">
        <v>0</v>
      </c>
      <c r="R72" s="13">
        <v>0</v>
      </c>
      <c r="S72" s="13">
        <v>0</v>
      </c>
      <c r="T72" s="13">
        <v>1</v>
      </c>
      <c r="U72" s="13">
        <v>1</v>
      </c>
      <c r="V72" s="13">
        <v>1</v>
      </c>
      <c r="W72" s="13">
        <v>0</v>
      </c>
      <c r="X72" s="13">
        <v>1</v>
      </c>
      <c r="Y72" s="13">
        <v>0</v>
      </c>
      <c r="Z72" s="13">
        <v>2</v>
      </c>
      <c r="AA72" s="13">
        <v>2</v>
      </c>
      <c r="AB72"/>
      <c r="AC72" s="69"/>
      <c r="AD72" s="23"/>
      <c r="AE72" s="23"/>
      <c r="AF72" s="23"/>
    </row>
    <row r="73" spans="1:32" s="1" customFormat="1" x14ac:dyDescent="0.25">
      <c r="A73" s="2"/>
      <c r="B73" s="27" t="s">
        <v>104</v>
      </c>
      <c r="C73" s="2" t="s">
        <v>43</v>
      </c>
      <c r="D73" s="34" t="s">
        <v>107</v>
      </c>
      <c r="F73" s="28" t="s">
        <v>108</v>
      </c>
      <c r="G73" s="12"/>
      <c r="H73" s="1">
        <v>0</v>
      </c>
      <c r="I73" s="1">
        <v>1</v>
      </c>
      <c r="J73" s="1">
        <v>4</v>
      </c>
      <c r="K73" s="1">
        <v>1</v>
      </c>
      <c r="L73" s="1">
        <v>2</v>
      </c>
      <c r="M73" s="1">
        <v>15</v>
      </c>
      <c r="N73" s="1">
        <v>2</v>
      </c>
      <c r="O73" s="1">
        <v>1</v>
      </c>
      <c r="AB73"/>
      <c r="AC73" s="69"/>
      <c r="AD73" s="23"/>
      <c r="AE73" s="23"/>
      <c r="AF73" s="23"/>
    </row>
    <row r="74" spans="1:32" s="1" customFormat="1" ht="7.5" customHeight="1" thickBot="1" x14ac:dyDescent="0.3">
      <c r="A74" s="2"/>
      <c r="B74" s="2"/>
      <c r="C74" s="85"/>
      <c r="D74" s="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/>
      <c r="AC74" s="69"/>
      <c r="AD74" s="23"/>
      <c r="AE74" s="23"/>
      <c r="AF74" s="23"/>
    </row>
    <row r="75" spans="1:32" s="1" customFormat="1" ht="12.75" customHeight="1" thickTop="1" x14ac:dyDescent="0.3">
      <c r="A75" s="29" t="s">
        <v>109</v>
      </c>
      <c r="B75" s="30"/>
      <c r="D75" s="30"/>
      <c r="E75" s="30"/>
      <c r="F75" s="29"/>
      <c r="G75" s="12"/>
      <c r="H75" s="31">
        <f t="shared" ref="H75:J75" si="0">SUM(H6:H73)</f>
        <v>718</v>
      </c>
      <c r="I75" s="31">
        <f t="shared" ref="I75" si="1">SUM(I6:I73)</f>
        <v>662</v>
      </c>
      <c r="J75" s="31">
        <f t="shared" si="0"/>
        <v>711</v>
      </c>
      <c r="K75" s="31">
        <f t="shared" ref="K75:AA75" si="2">SUM(K6:K73)</f>
        <v>713</v>
      </c>
      <c r="L75" s="31">
        <f t="shared" si="2"/>
        <v>679</v>
      </c>
      <c r="M75" s="31">
        <f t="shared" si="2"/>
        <v>745</v>
      </c>
      <c r="N75" s="31">
        <f t="shared" si="2"/>
        <v>731</v>
      </c>
      <c r="O75" s="31">
        <f t="shared" si="2"/>
        <v>637</v>
      </c>
      <c r="P75" s="31">
        <f t="shared" si="2"/>
        <v>543</v>
      </c>
      <c r="Q75" s="31">
        <f t="shared" si="2"/>
        <v>569</v>
      </c>
      <c r="R75" s="31">
        <f t="shared" si="2"/>
        <v>542</v>
      </c>
      <c r="S75" s="31">
        <f t="shared" si="2"/>
        <v>508</v>
      </c>
      <c r="T75" s="31">
        <f t="shared" si="2"/>
        <v>493</v>
      </c>
      <c r="U75" s="31">
        <f t="shared" si="2"/>
        <v>490</v>
      </c>
      <c r="V75" s="31">
        <f t="shared" si="2"/>
        <v>462</v>
      </c>
      <c r="W75" s="31">
        <f t="shared" si="2"/>
        <v>425</v>
      </c>
      <c r="X75" s="31">
        <f t="shared" si="2"/>
        <v>393</v>
      </c>
      <c r="Y75" s="31">
        <f t="shared" si="2"/>
        <v>360</v>
      </c>
      <c r="Z75" s="31">
        <f t="shared" si="2"/>
        <v>327</v>
      </c>
      <c r="AA75" s="31">
        <f t="shared" si="2"/>
        <v>340</v>
      </c>
      <c r="AB75"/>
      <c r="AC75" s="69"/>
      <c r="AD75" s="23"/>
      <c r="AE75" s="23"/>
      <c r="AF75" s="23"/>
    </row>
    <row r="76" spans="1:32" s="1" customFormat="1" x14ac:dyDescent="0.25">
      <c r="A76" s="2"/>
      <c r="B76" s="2"/>
      <c r="C76" s="2"/>
      <c r="D76" s="2"/>
      <c r="E76" s="2"/>
      <c r="F76" s="2"/>
      <c r="G76" s="2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/>
      <c r="AC76" s="69"/>
      <c r="AD76" s="23"/>
      <c r="AE76" s="23"/>
      <c r="AF76" s="23"/>
    </row>
    <row r="77" spans="1:32" s="1" customFormat="1" ht="12.75" customHeight="1" x14ac:dyDescent="0.3">
      <c r="A77" s="21" t="s">
        <v>110</v>
      </c>
      <c r="B77" s="2"/>
      <c r="C77" s="2"/>
      <c r="D77" s="2"/>
      <c r="F77" s="2"/>
      <c r="G77" s="12"/>
      <c r="H77" s="2"/>
      <c r="I77" s="2"/>
      <c r="J77" s="2"/>
      <c r="K77" s="2"/>
      <c r="L77" s="2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2"/>
      <c r="X77" s="2"/>
      <c r="Y77" s="2"/>
      <c r="Z77" s="2"/>
      <c r="AA77" s="14"/>
      <c r="AB77"/>
      <c r="AC77" s="69"/>
      <c r="AD77" s="23"/>
      <c r="AE77" s="23"/>
      <c r="AF77" s="23"/>
    </row>
    <row r="78" spans="1:32" s="1" customFormat="1" x14ac:dyDescent="0.25">
      <c r="A78" s="2"/>
      <c r="B78" s="2" t="s">
        <v>45</v>
      </c>
      <c r="C78" s="2" t="s">
        <v>25</v>
      </c>
      <c r="D78" s="2" t="s">
        <v>111</v>
      </c>
      <c r="F78" s="1" t="s">
        <v>112</v>
      </c>
      <c r="G78" s="12"/>
      <c r="H78" s="13">
        <v>9</v>
      </c>
      <c r="I78" s="13">
        <v>14</v>
      </c>
      <c r="J78" s="13">
        <v>8</v>
      </c>
      <c r="K78" s="13">
        <v>6</v>
      </c>
      <c r="L78" s="13">
        <v>11</v>
      </c>
      <c r="M78" s="13">
        <v>6</v>
      </c>
      <c r="N78" s="13">
        <v>5</v>
      </c>
      <c r="O78" s="13">
        <v>28</v>
      </c>
      <c r="P78" s="13">
        <v>8</v>
      </c>
      <c r="Q78" s="13">
        <v>15</v>
      </c>
      <c r="R78" s="13">
        <v>10</v>
      </c>
      <c r="S78" s="13">
        <v>9</v>
      </c>
      <c r="T78" s="13">
        <v>8</v>
      </c>
      <c r="U78" s="13">
        <v>11</v>
      </c>
      <c r="V78" s="13">
        <v>12</v>
      </c>
      <c r="W78" s="13">
        <v>11</v>
      </c>
      <c r="X78" s="13">
        <v>14</v>
      </c>
      <c r="Y78" s="13">
        <v>25</v>
      </c>
      <c r="Z78" s="13">
        <v>18</v>
      </c>
      <c r="AA78" s="13">
        <v>15</v>
      </c>
      <c r="AB78"/>
      <c r="AC78" s="69"/>
      <c r="AD78" s="23"/>
      <c r="AE78" s="23"/>
      <c r="AF78" s="23"/>
    </row>
    <row r="79" spans="1:32" s="1" customFormat="1" ht="7.5" customHeight="1" x14ac:dyDescent="0.25">
      <c r="A79" s="2"/>
      <c r="B79" s="2"/>
      <c r="C79" s="2"/>
      <c r="D79" s="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/>
      <c r="AC79" s="69"/>
      <c r="AD79" s="23"/>
      <c r="AE79" s="23"/>
      <c r="AF79" s="23"/>
    </row>
    <row r="80" spans="1:32" s="1" customFormat="1" x14ac:dyDescent="0.25">
      <c r="A80" s="2"/>
      <c r="B80" s="2" t="s">
        <v>59</v>
      </c>
      <c r="C80" s="2" t="s">
        <v>25</v>
      </c>
      <c r="D80" s="2" t="s">
        <v>113</v>
      </c>
      <c r="F80" s="1" t="s">
        <v>114</v>
      </c>
      <c r="G80" s="12"/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</v>
      </c>
      <c r="O80" s="13">
        <v>0</v>
      </c>
      <c r="P80" s="13">
        <v>0</v>
      </c>
      <c r="Q80" s="13">
        <v>1</v>
      </c>
      <c r="R80" s="13">
        <v>2</v>
      </c>
      <c r="S80" s="13">
        <v>2</v>
      </c>
      <c r="T80" s="13">
        <v>2</v>
      </c>
      <c r="U80" s="13">
        <v>4</v>
      </c>
      <c r="V80" s="13">
        <v>2</v>
      </c>
      <c r="W80" s="13">
        <v>1</v>
      </c>
      <c r="X80" s="13">
        <v>3</v>
      </c>
      <c r="Y80" s="13">
        <v>1</v>
      </c>
      <c r="Z80" s="13">
        <v>2</v>
      </c>
      <c r="AA80" s="13">
        <v>1</v>
      </c>
      <c r="AB80"/>
      <c r="AC80" s="69"/>
      <c r="AD80" s="23"/>
      <c r="AE80" s="23"/>
      <c r="AF80" s="23"/>
    </row>
    <row r="81" spans="1:32" s="1" customFormat="1" x14ac:dyDescent="0.25">
      <c r="A81" s="2"/>
      <c r="B81" s="2" t="s">
        <v>59</v>
      </c>
      <c r="C81" s="2" t="s">
        <v>25</v>
      </c>
      <c r="D81" s="2" t="s">
        <v>115</v>
      </c>
      <c r="F81" s="33" t="s">
        <v>116</v>
      </c>
      <c r="G81" s="12"/>
      <c r="H81" s="13">
        <v>0</v>
      </c>
      <c r="I81" s="13">
        <v>1</v>
      </c>
      <c r="J81" s="13">
        <v>0</v>
      </c>
      <c r="K81" s="13">
        <v>0</v>
      </c>
      <c r="L81" s="13">
        <v>0</v>
      </c>
      <c r="M81" s="13">
        <v>2</v>
      </c>
      <c r="N81" s="13">
        <v>0</v>
      </c>
      <c r="O81" s="13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/>
      <c r="W81" s="13"/>
      <c r="X81" s="13"/>
      <c r="Y81" s="13"/>
      <c r="Z81" s="13"/>
      <c r="AA81" s="13"/>
      <c r="AB81"/>
      <c r="AC81" s="69"/>
      <c r="AD81" s="23"/>
      <c r="AE81" s="23"/>
      <c r="AF81" s="23"/>
    </row>
    <row r="82" spans="1:32" s="1" customFormat="1" x14ac:dyDescent="0.25">
      <c r="A82" s="33"/>
      <c r="B82" s="2" t="s">
        <v>59</v>
      </c>
      <c r="C82" s="33" t="s">
        <v>25</v>
      </c>
      <c r="D82" s="33" t="s">
        <v>117</v>
      </c>
      <c r="F82" s="1" t="s">
        <v>118</v>
      </c>
      <c r="G82" s="12"/>
      <c r="H82" s="13">
        <v>1</v>
      </c>
      <c r="I82" s="13">
        <v>2</v>
      </c>
      <c r="J82" s="13">
        <v>0</v>
      </c>
      <c r="K82" s="13">
        <v>6</v>
      </c>
      <c r="L82" s="13">
        <v>1</v>
      </c>
      <c r="M82" s="13">
        <v>5</v>
      </c>
      <c r="N82" s="13">
        <v>16</v>
      </c>
      <c r="O82" s="13">
        <v>5</v>
      </c>
      <c r="P82" s="13">
        <v>9</v>
      </c>
      <c r="Q82" s="13">
        <v>13</v>
      </c>
      <c r="R82" s="13">
        <v>9</v>
      </c>
      <c r="S82" s="13">
        <v>8</v>
      </c>
      <c r="T82" s="13">
        <v>7</v>
      </c>
      <c r="U82" s="13">
        <v>12</v>
      </c>
      <c r="V82" s="13">
        <v>13</v>
      </c>
      <c r="W82" s="13">
        <v>5</v>
      </c>
      <c r="X82" s="13">
        <v>7</v>
      </c>
      <c r="Y82" s="13">
        <v>9</v>
      </c>
      <c r="Z82" s="13">
        <v>3</v>
      </c>
      <c r="AA82" s="13">
        <v>3</v>
      </c>
      <c r="AB82"/>
      <c r="AC82" s="69"/>
      <c r="AD82" s="23"/>
      <c r="AE82" s="23"/>
      <c r="AF82" s="23"/>
    </row>
    <row r="83" spans="1:32" s="1" customFormat="1" x14ac:dyDescent="0.25">
      <c r="A83" s="2"/>
      <c r="B83" s="2" t="s">
        <v>59</v>
      </c>
      <c r="C83" s="2" t="s">
        <v>25</v>
      </c>
      <c r="D83" s="34" t="s">
        <v>119</v>
      </c>
      <c r="E83" s="2"/>
      <c r="F83" s="27" t="s">
        <v>120</v>
      </c>
      <c r="G83" s="12"/>
      <c r="H83" s="13">
        <v>6</v>
      </c>
      <c r="I83" s="13">
        <v>6</v>
      </c>
      <c r="J83" s="13">
        <v>9</v>
      </c>
      <c r="K83" s="13">
        <v>5</v>
      </c>
      <c r="L83" s="13">
        <v>6</v>
      </c>
      <c r="M83" s="13">
        <v>10</v>
      </c>
      <c r="N83" s="13">
        <v>6</v>
      </c>
      <c r="O83" s="13">
        <v>7</v>
      </c>
      <c r="P83" s="13">
        <v>4</v>
      </c>
      <c r="Q83" s="13">
        <v>8</v>
      </c>
      <c r="R83" s="13">
        <v>8</v>
      </c>
      <c r="S83" s="13">
        <v>3</v>
      </c>
      <c r="T83" s="13">
        <v>1</v>
      </c>
      <c r="U83" s="13"/>
      <c r="V83" s="13"/>
      <c r="W83" s="13"/>
      <c r="X83" s="13"/>
      <c r="Y83" s="13"/>
      <c r="Z83" s="13"/>
      <c r="AA83" s="13"/>
      <c r="AB83"/>
      <c r="AC83" s="69"/>
      <c r="AD83" s="23"/>
      <c r="AE83" s="23"/>
      <c r="AF83" s="23"/>
    </row>
    <row r="84" spans="1:32" s="1" customFormat="1" x14ac:dyDescent="0.25">
      <c r="A84" s="2"/>
      <c r="B84" s="2" t="s">
        <v>59</v>
      </c>
      <c r="C84" s="2" t="s">
        <v>25</v>
      </c>
      <c r="D84" s="34" t="s">
        <v>121</v>
      </c>
      <c r="E84" s="2"/>
      <c r="F84" s="27" t="s">
        <v>122</v>
      </c>
      <c r="G84" s="12"/>
      <c r="H84" s="13">
        <v>4</v>
      </c>
      <c r="I84" s="13">
        <v>4</v>
      </c>
      <c r="J84" s="13">
        <v>4</v>
      </c>
      <c r="K84" s="13">
        <v>14</v>
      </c>
      <c r="L84" s="13">
        <v>7</v>
      </c>
      <c r="M84" s="13">
        <v>1</v>
      </c>
      <c r="N84" s="13">
        <v>4</v>
      </c>
      <c r="O84" s="13">
        <v>2</v>
      </c>
      <c r="P84" s="13">
        <v>8</v>
      </c>
      <c r="Q84" s="13">
        <v>6</v>
      </c>
      <c r="R84" s="13">
        <v>2</v>
      </c>
      <c r="S84" s="13">
        <v>2</v>
      </c>
      <c r="T84" s="13">
        <v>2</v>
      </c>
      <c r="U84" s="13"/>
      <c r="V84" s="13"/>
      <c r="W84" s="13"/>
      <c r="X84" s="13"/>
      <c r="Y84" s="13"/>
      <c r="Z84" s="13"/>
      <c r="AA84" s="13"/>
      <c r="AB84"/>
      <c r="AC84" s="69"/>
      <c r="AD84" s="23"/>
      <c r="AE84" s="23"/>
      <c r="AF84" s="23"/>
    </row>
    <row r="85" spans="1:32" s="1" customFormat="1" ht="7.5" customHeight="1" x14ac:dyDescent="0.25">
      <c r="A85" s="2"/>
      <c r="B85" s="2"/>
      <c r="C85" s="2"/>
      <c r="D85" s="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/>
      <c r="AC85" s="69"/>
      <c r="AD85" s="23"/>
      <c r="AE85" s="23"/>
      <c r="AF85" s="23"/>
    </row>
    <row r="86" spans="1:32" s="1" customFormat="1" x14ac:dyDescent="0.25">
      <c r="A86" s="2"/>
      <c r="B86" s="2" t="s">
        <v>57</v>
      </c>
      <c r="C86" s="2" t="s">
        <v>25</v>
      </c>
      <c r="D86" s="2" t="s">
        <v>123</v>
      </c>
      <c r="F86" s="1" t="s">
        <v>124</v>
      </c>
      <c r="G86" s="12"/>
      <c r="H86" s="13">
        <v>3</v>
      </c>
      <c r="I86" s="13">
        <v>2</v>
      </c>
      <c r="J86" s="13">
        <v>6</v>
      </c>
      <c r="K86" s="13">
        <v>7</v>
      </c>
      <c r="L86" s="13">
        <v>11</v>
      </c>
      <c r="M86" s="13">
        <v>7</v>
      </c>
      <c r="N86" s="13">
        <v>12</v>
      </c>
      <c r="O86" s="13">
        <v>13</v>
      </c>
      <c r="P86" s="13">
        <v>12</v>
      </c>
      <c r="Q86" s="13">
        <v>12</v>
      </c>
      <c r="R86" s="13">
        <v>12</v>
      </c>
      <c r="S86" s="13">
        <v>13</v>
      </c>
      <c r="T86" s="13">
        <v>8</v>
      </c>
      <c r="U86" s="13">
        <v>11</v>
      </c>
      <c r="V86" s="13">
        <v>9</v>
      </c>
      <c r="W86" s="13">
        <v>3</v>
      </c>
      <c r="X86" s="13">
        <v>3</v>
      </c>
      <c r="Y86" s="13">
        <v>0</v>
      </c>
      <c r="Z86" s="13">
        <v>5</v>
      </c>
      <c r="AA86" s="13">
        <v>1</v>
      </c>
      <c r="AB86"/>
      <c r="AC86" s="69"/>
      <c r="AD86" s="23"/>
      <c r="AE86" s="23"/>
      <c r="AF86" s="23"/>
    </row>
    <row r="87" spans="1:32" s="1" customFormat="1" x14ac:dyDescent="0.25">
      <c r="A87" s="2"/>
      <c r="B87" s="2" t="s">
        <v>57</v>
      </c>
      <c r="C87" s="2" t="s">
        <v>43</v>
      </c>
      <c r="D87" s="2" t="s">
        <v>123</v>
      </c>
      <c r="F87" s="1" t="s">
        <v>124</v>
      </c>
      <c r="G87" s="12"/>
      <c r="H87" s="13">
        <v>13</v>
      </c>
      <c r="I87" s="13">
        <v>9</v>
      </c>
      <c r="J87" s="13">
        <v>10</v>
      </c>
      <c r="K87" s="13">
        <v>10</v>
      </c>
      <c r="L87" s="13">
        <v>7</v>
      </c>
      <c r="M87" s="13">
        <v>14</v>
      </c>
      <c r="N87" s="13">
        <v>17</v>
      </c>
      <c r="O87" s="13">
        <v>23</v>
      </c>
      <c r="P87" s="13">
        <v>17</v>
      </c>
      <c r="Q87" s="13">
        <v>10</v>
      </c>
      <c r="R87" s="13">
        <v>14</v>
      </c>
      <c r="S87" s="13">
        <v>17</v>
      </c>
      <c r="T87" s="13">
        <v>13</v>
      </c>
      <c r="U87" s="13">
        <v>17</v>
      </c>
      <c r="V87" s="13">
        <v>18</v>
      </c>
      <c r="W87" s="13">
        <v>11</v>
      </c>
      <c r="X87" s="13">
        <v>13</v>
      </c>
      <c r="Y87" s="13">
        <v>10</v>
      </c>
      <c r="Z87" s="13">
        <v>3</v>
      </c>
      <c r="AA87" s="13">
        <v>10</v>
      </c>
      <c r="AB87"/>
      <c r="AC87" s="69"/>
      <c r="AD87" s="23"/>
      <c r="AE87" s="23"/>
      <c r="AF87" s="23"/>
    </row>
    <row r="88" spans="1:32" s="1" customFormat="1" ht="7.5" customHeight="1" x14ac:dyDescent="0.25">
      <c r="A88" s="2"/>
      <c r="B88" s="2"/>
      <c r="C88" s="2"/>
      <c r="D88" s="2"/>
      <c r="F88" s="2"/>
      <c r="G88" s="1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/>
      <c r="AC88" s="69"/>
      <c r="AD88" s="23"/>
      <c r="AE88" s="23"/>
      <c r="AF88" s="23"/>
    </row>
    <row r="89" spans="1:32" s="1" customFormat="1" ht="13" x14ac:dyDescent="0.3">
      <c r="A89" s="2"/>
      <c r="B89" s="21" t="s">
        <v>85</v>
      </c>
      <c r="C89" s="2"/>
      <c r="D89" s="2"/>
      <c r="AB89"/>
      <c r="AC89" s="69"/>
      <c r="AD89" s="23"/>
      <c r="AE89" s="23"/>
      <c r="AF89" s="23"/>
    </row>
    <row r="90" spans="1:32" s="1" customFormat="1" x14ac:dyDescent="0.25">
      <c r="A90" s="2"/>
      <c r="B90" s="2" t="s">
        <v>86</v>
      </c>
      <c r="C90" s="2" t="s">
        <v>25</v>
      </c>
      <c r="D90" s="2" t="s">
        <v>125</v>
      </c>
      <c r="F90" s="1" t="s">
        <v>126</v>
      </c>
      <c r="G90" s="25" t="s">
        <v>39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>
        <v>1</v>
      </c>
      <c r="AB90"/>
      <c r="AC90" s="69"/>
      <c r="AD90" s="23"/>
      <c r="AE90" s="23"/>
      <c r="AF90" s="23"/>
    </row>
    <row r="91" spans="1:32" s="1" customFormat="1" x14ac:dyDescent="0.25">
      <c r="A91" s="2"/>
      <c r="B91" s="2" t="s">
        <v>86</v>
      </c>
      <c r="C91" s="2" t="s">
        <v>43</v>
      </c>
      <c r="D91" s="2" t="s">
        <v>125</v>
      </c>
      <c r="F91" s="1" t="s">
        <v>126</v>
      </c>
      <c r="H91" s="13">
        <v>2</v>
      </c>
      <c r="I91" s="13">
        <v>0</v>
      </c>
      <c r="J91" s="13">
        <v>1</v>
      </c>
      <c r="K91" s="13">
        <v>2</v>
      </c>
      <c r="L91" s="13">
        <v>3</v>
      </c>
      <c r="M91" s="13">
        <v>0</v>
      </c>
      <c r="N91" s="13">
        <v>3</v>
      </c>
      <c r="O91" s="13">
        <v>2</v>
      </c>
      <c r="P91" s="13">
        <v>5</v>
      </c>
      <c r="Q91" s="13">
        <v>4</v>
      </c>
      <c r="R91" s="13">
        <v>3</v>
      </c>
      <c r="S91" s="13">
        <v>2</v>
      </c>
      <c r="T91" s="13">
        <v>3</v>
      </c>
      <c r="U91" s="13">
        <v>0</v>
      </c>
      <c r="V91" s="13">
        <v>7</v>
      </c>
      <c r="W91" s="13">
        <v>5</v>
      </c>
      <c r="X91" s="13">
        <v>4</v>
      </c>
      <c r="Y91" s="13">
        <v>7</v>
      </c>
      <c r="Z91" s="13">
        <v>5</v>
      </c>
      <c r="AA91" s="13">
        <v>10</v>
      </c>
      <c r="AB91"/>
      <c r="AC91" s="69"/>
      <c r="AD91" s="23"/>
      <c r="AE91" s="23"/>
      <c r="AF91" s="23"/>
    </row>
    <row r="92" spans="1:32" s="1" customFormat="1" ht="7.5" customHeight="1" x14ac:dyDescent="0.25">
      <c r="A92" s="2"/>
      <c r="B92" s="2"/>
      <c r="C92" s="2"/>
      <c r="D92" s="2"/>
      <c r="G92" s="1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/>
      <c r="AC92" s="69"/>
      <c r="AD92" s="23"/>
      <c r="AE92" s="23"/>
      <c r="AF92" s="23"/>
    </row>
    <row r="93" spans="1:32" s="1" customFormat="1" x14ac:dyDescent="0.25">
      <c r="A93" s="2"/>
      <c r="B93" s="2" t="s">
        <v>93</v>
      </c>
      <c r="C93" s="2" t="s">
        <v>43</v>
      </c>
      <c r="D93" s="34" t="s">
        <v>129</v>
      </c>
      <c r="F93" s="1" t="s">
        <v>128</v>
      </c>
      <c r="H93" s="13">
        <v>1</v>
      </c>
      <c r="I93" s="13">
        <v>0</v>
      </c>
      <c r="J93" s="13">
        <v>1</v>
      </c>
      <c r="K93" s="13">
        <v>3</v>
      </c>
      <c r="L93" s="13">
        <v>0</v>
      </c>
      <c r="M93" s="13">
        <v>1</v>
      </c>
      <c r="N93" s="13">
        <v>2</v>
      </c>
      <c r="O93" s="13">
        <v>1</v>
      </c>
      <c r="P93" s="13">
        <v>1</v>
      </c>
      <c r="Q93" s="13">
        <v>0</v>
      </c>
      <c r="R93" s="13">
        <v>1</v>
      </c>
      <c r="S93" s="13">
        <v>0</v>
      </c>
      <c r="T93" s="13">
        <v>1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/>
      <c r="AC93" s="69"/>
      <c r="AD93" s="23"/>
      <c r="AE93" s="23"/>
      <c r="AF93" s="23"/>
    </row>
    <row r="94" spans="1:32" s="1" customFormat="1" ht="7.5" customHeight="1" x14ac:dyDescent="0.25">
      <c r="A94" s="2"/>
      <c r="B94" s="2"/>
      <c r="C94" s="2"/>
      <c r="D94" s="2"/>
      <c r="F94" s="35"/>
      <c r="G94" s="1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/>
      <c r="AC94" s="69"/>
      <c r="AD94" s="23"/>
      <c r="AE94" s="23"/>
      <c r="AF94" s="23"/>
    </row>
    <row r="95" spans="1:32" s="1" customFormat="1" x14ac:dyDescent="0.25">
      <c r="A95" s="2"/>
      <c r="B95" s="2" t="s">
        <v>98</v>
      </c>
      <c r="C95" s="2" t="s">
        <v>43</v>
      </c>
      <c r="D95" s="2" t="s">
        <v>130</v>
      </c>
      <c r="F95" s="1" t="s">
        <v>131</v>
      </c>
      <c r="G95" s="12"/>
      <c r="H95" s="13">
        <v>3</v>
      </c>
      <c r="I95" s="13">
        <v>3</v>
      </c>
      <c r="J95" s="13">
        <v>2</v>
      </c>
      <c r="K95" s="13">
        <v>1</v>
      </c>
      <c r="L95" s="13">
        <v>0</v>
      </c>
      <c r="M95" s="13">
        <v>0</v>
      </c>
      <c r="N95" s="13">
        <v>5</v>
      </c>
      <c r="O95" s="13">
        <v>2</v>
      </c>
      <c r="P95" s="13">
        <v>8</v>
      </c>
      <c r="Q95" s="13">
        <v>3</v>
      </c>
      <c r="R95" s="13">
        <v>3</v>
      </c>
      <c r="S95" s="13">
        <v>3</v>
      </c>
      <c r="T95" s="13">
        <v>2</v>
      </c>
      <c r="U95" s="13">
        <v>1</v>
      </c>
      <c r="V95" s="13">
        <v>4</v>
      </c>
      <c r="W95" s="13">
        <v>4</v>
      </c>
      <c r="X95" s="13">
        <v>1</v>
      </c>
      <c r="Y95" s="13">
        <v>3</v>
      </c>
      <c r="Z95" s="13">
        <v>4</v>
      </c>
      <c r="AA95" s="13">
        <v>4</v>
      </c>
      <c r="AB95"/>
      <c r="AC95" s="69"/>
      <c r="AD95" s="23"/>
      <c r="AE95" s="23"/>
      <c r="AF95" s="23"/>
    </row>
    <row r="96" spans="1:32" s="1" customFormat="1" ht="7.5" customHeight="1" x14ac:dyDescent="0.25">
      <c r="A96" s="2"/>
      <c r="B96" s="2"/>
      <c r="C96" s="2"/>
      <c r="D96" s="2"/>
      <c r="F96" s="35"/>
      <c r="G96" s="1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/>
      <c r="AC96" s="69"/>
      <c r="AD96" s="23"/>
      <c r="AE96" s="23"/>
      <c r="AF96" s="23"/>
    </row>
    <row r="97" spans="1:32" s="1" customFormat="1" x14ac:dyDescent="0.25">
      <c r="A97" s="2"/>
      <c r="B97" s="2" t="s">
        <v>100</v>
      </c>
      <c r="C97" s="2" t="s">
        <v>43</v>
      </c>
      <c r="D97" s="2" t="s">
        <v>132</v>
      </c>
      <c r="F97" s="1" t="s">
        <v>133</v>
      </c>
      <c r="G97" s="12"/>
      <c r="H97" s="13">
        <v>1</v>
      </c>
      <c r="I97" s="13">
        <v>0</v>
      </c>
      <c r="J97" s="13">
        <v>1</v>
      </c>
      <c r="K97" s="13">
        <v>2</v>
      </c>
      <c r="L97" s="13">
        <v>2</v>
      </c>
      <c r="M97" s="13">
        <v>0</v>
      </c>
      <c r="N97" s="13">
        <v>4</v>
      </c>
      <c r="O97" s="13">
        <v>1</v>
      </c>
      <c r="P97" s="13">
        <v>3</v>
      </c>
      <c r="Q97" s="13">
        <v>0</v>
      </c>
      <c r="R97" s="13">
        <v>1</v>
      </c>
      <c r="S97" s="13">
        <v>0</v>
      </c>
      <c r="T97" s="13">
        <v>0</v>
      </c>
      <c r="U97" s="13">
        <v>2</v>
      </c>
      <c r="V97" s="13">
        <v>0</v>
      </c>
      <c r="W97" s="13">
        <v>1</v>
      </c>
      <c r="X97" s="13">
        <v>0</v>
      </c>
      <c r="Y97" s="13">
        <v>0</v>
      </c>
      <c r="Z97" s="13">
        <v>1</v>
      </c>
      <c r="AA97" s="13">
        <v>1</v>
      </c>
      <c r="AB97"/>
      <c r="AC97" s="69"/>
      <c r="AD97" s="23"/>
      <c r="AE97" s="23"/>
      <c r="AF97" s="23"/>
    </row>
    <row r="98" spans="1:32" s="1" customFormat="1" x14ac:dyDescent="0.25">
      <c r="A98" s="2"/>
      <c r="B98" s="2" t="s">
        <v>100</v>
      </c>
      <c r="C98" s="2" t="s">
        <v>43</v>
      </c>
      <c r="D98" s="2" t="s">
        <v>134</v>
      </c>
      <c r="F98" s="2" t="s">
        <v>135</v>
      </c>
      <c r="G98" s="12"/>
      <c r="H98" s="13">
        <v>0</v>
      </c>
      <c r="I98" s="13">
        <v>2</v>
      </c>
      <c r="J98" s="13">
        <v>1</v>
      </c>
      <c r="K98" s="13">
        <v>1</v>
      </c>
      <c r="L98" s="13">
        <v>0</v>
      </c>
      <c r="M98" s="13">
        <v>6</v>
      </c>
      <c r="N98" s="13">
        <v>3</v>
      </c>
      <c r="O98" s="13">
        <v>7</v>
      </c>
      <c r="P98" s="13">
        <v>2</v>
      </c>
      <c r="Q98" s="13">
        <v>3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2</v>
      </c>
      <c r="X98" s="13">
        <v>2</v>
      </c>
      <c r="Y98" s="13">
        <v>1</v>
      </c>
      <c r="Z98" s="13">
        <v>1</v>
      </c>
      <c r="AA98" s="13">
        <v>3</v>
      </c>
      <c r="AB98"/>
      <c r="AC98" s="69"/>
      <c r="AD98" s="23"/>
      <c r="AE98" s="23"/>
      <c r="AF98" s="23"/>
    </row>
    <row r="99" spans="1:32" s="1" customFormat="1" ht="7.5" customHeight="1" x14ac:dyDescent="0.25">
      <c r="A99" s="2"/>
      <c r="B99" s="2"/>
      <c r="C99" s="2"/>
      <c r="D99" s="2"/>
      <c r="G99" s="1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/>
      <c r="AC99" s="69"/>
      <c r="AD99" s="23"/>
      <c r="AE99" s="23"/>
      <c r="AF99" s="23"/>
    </row>
    <row r="100" spans="1:32" s="26" customFormat="1" ht="12.75" customHeight="1" x14ac:dyDescent="0.3">
      <c r="A100" s="36"/>
      <c r="B100" s="36" t="s">
        <v>136</v>
      </c>
      <c r="C100" s="24"/>
      <c r="D100" s="24"/>
      <c r="G100" s="8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C100" s="69"/>
    </row>
    <row r="101" spans="1:32" s="38" customFormat="1" ht="12.75" customHeight="1" x14ac:dyDescent="0.25">
      <c r="A101" s="37"/>
      <c r="B101" s="24" t="s">
        <v>24</v>
      </c>
      <c r="C101" s="24" t="s">
        <v>25</v>
      </c>
      <c r="D101" s="24" t="s">
        <v>137</v>
      </c>
      <c r="E101" s="26"/>
      <c r="F101" s="24" t="s">
        <v>138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/>
      <c r="S101" s="26"/>
      <c r="T101" s="13"/>
      <c r="U101" s="13"/>
      <c r="V101" s="13"/>
      <c r="W101" s="26">
        <v>1</v>
      </c>
      <c r="X101" s="24"/>
      <c r="Y101" s="24"/>
      <c r="Z101" s="24"/>
      <c r="AA101" s="39"/>
      <c r="AC101" s="69"/>
    </row>
    <row r="102" spans="1:32" s="26" customFormat="1" ht="12.75" customHeight="1" x14ac:dyDescent="0.25">
      <c r="A102" s="37"/>
      <c r="B102" s="24" t="s">
        <v>40</v>
      </c>
      <c r="C102" s="24" t="s">
        <v>25</v>
      </c>
      <c r="D102" s="24" t="s">
        <v>139</v>
      </c>
      <c r="F102" s="24" t="s">
        <v>140</v>
      </c>
      <c r="G102" s="40"/>
      <c r="H102" s="24">
        <v>0</v>
      </c>
      <c r="I102" s="24">
        <v>0</v>
      </c>
      <c r="J102" s="24">
        <v>2</v>
      </c>
      <c r="K102" s="24">
        <v>0</v>
      </c>
      <c r="L102" s="24">
        <v>0</v>
      </c>
      <c r="M102" s="13">
        <v>0</v>
      </c>
      <c r="N102" s="13">
        <v>1</v>
      </c>
      <c r="O102" s="13">
        <v>0</v>
      </c>
      <c r="P102" s="13">
        <v>0</v>
      </c>
      <c r="Q102" s="13">
        <v>0</v>
      </c>
      <c r="R102" s="13">
        <v>2</v>
      </c>
      <c r="S102" s="13">
        <v>1</v>
      </c>
      <c r="T102" s="13">
        <v>0</v>
      </c>
      <c r="U102" s="13">
        <v>3</v>
      </c>
      <c r="V102" s="13">
        <v>0</v>
      </c>
      <c r="W102" s="24">
        <v>1</v>
      </c>
      <c r="X102" s="24">
        <v>0</v>
      </c>
      <c r="Y102" s="24">
        <v>2</v>
      </c>
      <c r="Z102" s="24"/>
      <c r="AA102" s="39"/>
      <c r="AC102" s="69"/>
    </row>
    <row r="103" spans="1:32" s="26" customFormat="1" ht="12.75" customHeight="1" x14ac:dyDescent="0.25">
      <c r="A103" s="37"/>
      <c r="B103" s="24" t="s">
        <v>49</v>
      </c>
      <c r="C103" s="24" t="s">
        <v>25</v>
      </c>
      <c r="D103" s="24" t="s">
        <v>141</v>
      </c>
      <c r="F103" s="24" t="s">
        <v>142</v>
      </c>
      <c r="G103" s="40"/>
      <c r="H103" s="24">
        <v>0</v>
      </c>
      <c r="I103" s="24">
        <v>0</v>
      </c>
      <c r="J103" s="24">
        <v>0</v>
      </c>
      <c r="K103" s="24">
        <v>1</v>
      </c>
      <c r="L103" s="24">
        <v>0</v>
      </c>
      <c r="M103" s="13">
        <v>0</v>
      </c>
      <c r="N103" s="13">
        <v>0</v>
      </c>
      <c r="O103" s="13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1</v>
      </c>
      <c r="V103" s="13">
        <v>0</v>
      </c>
      <c r="W103" s="24">
        <v>1</v>
      </c>
      <c r="X103" s="41">
        <v>3</v>
      </c>
      <c r="Y103" s="24">
        <v>1</v>
      </c>
      <c r="Z103" s="24"/>
      <c r="AA103" s="39"/>
      <c r="AC103" s="69"/>
    </row>
    <row r="104" spans="1:32" s="26" customFormat="1" ht="12.75" customHeight="1" x14ac:dyDescent="0.25">
      <c r="A104" s="37"/>
      <c r="B104" s="24" t="s">
        <v>53</v>
      </c>
      <c r="C104" s="24" t="s">
        <v>25</v>
      </c>
      <c r="D104" s="76" t="s">
        <v>143</v>
      </c>
      <c r="F104" s="24" t="s">
        <v>144</v>
      </c>
      <c r="G104" s="40"/>
      <c r="H104" s="24">
        <v>16</v>
      </c>
      <c r="I104" s="24">
        <v>19</v>
      </c>
      <c r="J104" s="24">
        <v>12</v>
      </c>
      <c r="K104" s="24">
        <v>14</v>
      </c>
      <c r="L104" s="24">
        <v>14</v>
      </c>
      <c r="M104" s="13">
        <v>21</v>
      </c>
      <c r="N104" s="13">
        <v>25</v>
      </c>
      <c r="O104" s="13">
        <v>24</v>
      </c>
      <c r="P104" s="13">
        <v>32</v>
      </c>
      <c r="Q104" s="13">
        <v>26</v>
      </c>
      <c r="R104" s="13">
        <v>34</v>
      </c>
      <c r="S104" s="13">
        <v>39</v>
      </c>
      <c r="T104" s="13">
        <v>33</v>
      </c>
      <c r="U104" s="13">
        <v>27</v>
      </c>
      <c r="V104" s="13">
        <v>39</v>
      </c>
      <c r="W104" s="24">
        <v>35</v>
      </c>
      <c r="X104" s="24">
        <v>38</v>
      </c>
      <c r="Y104" s="24">
        <v>26</v>
      </c>
      <c r="Z104" s="24">
        <v>18</v>
      </c>
      <c r="AA104" s="39">
        <v>24</v>
      </c>
      <c r="AC104" s="69"/>
    </row>
    <row r="105" spans="1:32" s="26" customFormat="1" ht="12.75" customHeight="1" x14ac:dyDescent="0.25">
      <c r="A105" s="37"/>
      <c r="B105" s="42" t="s">
        <v>55</v>
      </c>
      <c r="C105" s="24" t="s">
        <v>25</v>
      </c>
      <c r="D105" s="24" t="s">
        <v>145</v>
      </c>
      <c r="F105" s="24" t="s">
        <v>146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/>
      <c r="Y105" s="13"/>
      <c r="Z105" s="13"/>
      <c r="AA105" s="13"/>
      <c r="AC105" s="69"/>
    </row>
    <row r="106" spans="1:32" s="26" customFormat="1" ht="12.75" customHeight="1" x14ac:dyDescent="0.25">
      <c r="A106" s="37"/>
      <c r="B106" s="24" t="s">
        <v>72</v>
      </c>
      <c r="C106" s="24" t="s">
        <v>25</v>
      </c>
      <c r="D106" s="24" t="s">
        <v>147</v>
      </c>
      <c r="F106" s="24" t="s">
        <v>148</v>
      </c>
      <c r="G106" s="40"/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5</v>
      </c>
      <c r="Q106" s="13">
        <v>2</v>
      </c>
      <c r="R106" s="13">
        <v>3</v>
      </c>
      <c r="S106" s="13">
        <v>1</v>
      </c>
      <c r="T106" s="13">
        <v>2</v>
      </c>
      <c r="U106" s="13">
        <v>0</v>
      </c>
      <c r="V106" s="13">
        <v>0</v>
      </c>
      <c r="W106" s="13">
        <v>0</v>
      </c>
      <c r="X106" s="13">
        <v>1</v>
      </c>
      <c r="Y106" s="13">
        <v>1</v>
      </c>
      <c r="Z106" s="13">
        <v>4</v>
      </c>
      <c r="AA106" s="13"/>
      <c r="AC106" s="69"/>
    </row>
    <row r="107" spans="1:32" s="26" customFormat="1" ht="12.75" customHeight="1" x14ac:dyDescent="0.25">
      <c r="A107" s="37"/>
      <c r="B107" s="24" t="s">
        <v>76</v>
      </c>
      <c r="C107" s="24" t="s">
        <v>25</v>
      </c>
      <c r="D107" s="24" t="s">
        <v>149</v>
      </c>
      <c r="F107" s="24" t="s">
        <v>150</v>
      </c>
      <c r="G107" s="40"/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41">
        <v>0</v>
      </c>
      <c r="X107" s="24">
        <v>1</v>
      </c>
      <c r="Y107" s="24">
        <v>5</v>
      </c>
      <c r="Z107" s="24"/>
      <c r="AA107" s="39">
        <v>4</v>
      </c>
      <c r="AC107" s="69"/>
    </row>
    <row r="108" spans="1:32" s="26" customFormat="1" ht="12.75" customHeight="1" thickBot="1" x14ac:dyDescent="0.3">
      <c r="A108" s="37"/>
      <c r="B108" s="24" t="s">
        <v>76</v>
      </c>
      <c r="C108" s="24" t="s">
        <v>25</v>
      </c>
      <c r="D108" s="24" t="s">
        <v>151</v>
      </c>
      <c r="F108" s="24" t="s">
        <v>152</v>
      </c>
      <c r="G108" s="40"/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">
        <v>1</v>
      </c>
      <c r="N108" s="13">
        <v>0</v>
      </c>
      <c r="O108" s="13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24">
        <v>0</v>
      </c>
      <c r="X108" s="24">
        <v>2</v>
      </c>
      <c r="Y108" s="24">
        <v>1</v>
      </c>
      <c r="Z108" s="24">
        <v>3</v>
      </c>
      <c r="AA108" s="39">
        <v>2</v>
      </c>
      <c r="AC108" s="69"/>
    </row>
    <row r="109" spans="1:32" s="26" customFormat="1" ht="12.75" customHeight="1" thickTop="1" x14ac:dyDescent="0.3">
      <c r="A109" s="24"/>
      <c r="B109" s="24"/>
      <c r="C109" s="24"/>
      <c r="D109" s="24"/>
      <c r="E109" s="23"/>
      <c r="F109" s="43" t="s">
        <v>153</v>
      </c>
      <c r="G109" s="40"/>
      <c r="H109" s="31">
        <f t="shared" ref="H109:I109" si="3">SUM(H101:H108)</f>
        <v>17</v>
      </c>
      <c r="I109" s="31">
        <f t="shared" si="3"/>
        <v>19</v>
      </c>
      <c r="J109" s="31">
        <f t="shared" ref="J109:K109" si="4">SUM(J101:J108)</f>
        <v>14</v>
      </c>
      <c r="K109" s="31">
        <f t="shared" si="4"/>
        <v>15</v>
      </c>
      <c r="L109" s="31">
        <f t="shared" ref="L109:AA109" si="5">SUM(L101:L108)</f>
        <v>14</v>
      </c>
      <c r="M109" s="31">
        <f t="shared" si="5"/>
        <v>22</v>
      </c>
      <c r="N109" s="31">
        <f t="shared" si="5"/>
        <v>26</v>
      </c>
      <c r="O109" s="31">
        <f t="shared" si="5"/>
        <v>25</v>
      </c>
      <c r="P109" s="31">
        <f t="shared" si="5"/>
        <v>37</v>
      </c>
      <c r="Q109" s="31">
        <f t="shared" si="5"/>
        <v>28</v>
      </c>
      <c r="R109" s="31">
        <f t="shared" si="5"/>
        <v>41</v>
      </c>
      <c r="S109" s="31">
        <f t="shared" si="5"/>
        <v>43</v>
      </c>
      <c r="T109" s="31">
        <f t="shared" si="5"/>
        <v>35</v>
      </c>
      <c r="U109" s="31">
        <f t="shared" si="5"/>
        <v>31</v>
      </c>
      <c r="V109" s="31">
        <f t="shared" si="5"/>
        <v>40</v>
      </c>
      <c r="W109" s="31">
        <f t="shared" si="5"/>
        <v>38</v>
      </c>
      <c r="X109" s="31">
        <f t="shared" si="5"/>
        <v>45</v>
      </c>
      <c r="Y109" s="31">
        <f t="shared" si="5"/>
        <v>36</v>
      </c>
      <c r="Z109" s="31">
        <f t="shared" si="5"/>
        <v>25</v>
      </c>
      <c r="AA109" s="31">
        <f t="shared" si="5"/>
        <v>30</v>
      </c>
      <c r="AC109" s="69"/>
    </row>
    <row r="110" spans="1:32" s="1" customFormat="1" ht="7.5" customHeight="1" thickBot="1" x14ac:dyDescent="0.35">
      <c r="A110" s="44"/>
      <c r="C110" s="86"/>
      <c r="E110" s="44"/>
      <c r="F110" s="3"/>
      <c r="G110" s="40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/>
      <c r="AC110" s="69"/>
      <c r="AD110" s="23"/>
      <c r="AE110" s="23"/>
      <c r="AF110" s="23"/>
    </row>
    <row r="111" spans="1:32" s="1" customFormat="1" ht="12.75" customHeight="1" thickTop="1" x14ac:dyDescent="0.3">
      <c r="A111" s="45" t="s">
        <v>154</v>
      </c>
      <c r="B111" s="45"/>
      <c r="D111" s="30"/>
      <c r="E111" s="30"/>
      <c r="F111" s="29"/>
      <c r="G111" s="12"/>
      <c r="H111" s="31">
        <f t="shared" ref="H111:I111" si="6">SUM(H78:H108)</f>
        <v>61</v>
      </c>
      <c r="I111" s="31">
        <f t="shared" si="6"/>
        <v>62</v>
      </c>
      <c r="J111" s="31">
        <f t="shared" ref="J111:K111" si="7">SUM(J78:J108)</f>
        <v>57</v>
      </c>
      <c r="K111" s="31">
        <f t="shared" si="7"/>
        <v>72</v>
      </c>
      <c r="L111" s="31">
        <f t="shared" ref="L111:AA111" si="8">SUM(L78:L108)</f>
        <v>62</v>
      </c>
      <c r="M111" s="31">
        <f t="shared" si="8"/>
        <v>74</v>
      </c>
      <c r="N111" s="31">
        <f t="shared" si="8"/>
        <v>105</v>
      </c>
      <c r="O111" s="31">
        <f t="shared" si="8"/>
        <v>116</v>
      </c>
      <c r="P111" s="31">
        <f t="shared" si="8"/>
        <v>115</v>
      </c>
      <c r="Q111" s="31">
        <f t="shared" si="8"/>
        <v>103</v>
      </c>
      <c r="R111" s="31">
        <f t="shared" si="8"/>
        <v>106</v>
      </c>
      <c r="S111" s="31">
        <f t="shared" si="8"/>
        <v>103</v>
      </c>
      <c r="T111" s="31">
        <f t="shared" si="8"/>
        <v>83</v>
      </c>
      <c r="U111" s="31">
        <f t="shared" si="8"/>
        <v>90</v>
      </c>
      <c r="V111" s="31">
        <f t="shared" si="8"/>
        <v>106</v>
      </c>
      <c r="W111" s="31">
        <f t="shared" si="8"/>
        <v>81</v>
      </c>
      <c r="X111" s="31">
        <f t="shared" si="8"/>
        <v>93</v>
      </c>
      <c r="Y111" s="31">
        <f t="shared" si="8"/>
        <v>92</v>
      </c>
      <c r="Z111" s="31">
        <f t="shared" si="8"/>
        <v>67</v>
      </c>
      <c r="AA111" s="31">
        <f t="shared" si="8"/>
        <v>79</v>
      </c>
      <c r="AB111"/>
      <c r="AC111" s="69"/>
      <c r="AD111" s="23"/>
      <c r="AE111" s="23"/>
      <c r="AF111" s="23"/>
    </row>
    <row r="112" spans="1:32" s="1" customFormat="1" ht="12.75" customHeight="1" x14ac:dyDescent="0.3">
      <c r="A112" s="46"/>
      <c r="B112" s="89" t="s">
        <v>30</v>
      </c>
      <c r="C112" s="2" t="s">
        <v>25</v>
      </c>
      <c r="D112" s="3" t="s">
        <v>155</v>
      </c>
      <c r="F112" s="3"/>
      <c r="G112" s="12"/>
      <c r="H112" s="32">
        <f>SUMIFS(H6:H108,$C$6:$C$108,$C$112)+SUMIFS(H6:H108,$C$6:$C$108,$B$112)</f>
        <v>484</v>
      </c>
      <c r="I112" s="32">
        <f t="shared" ref="I112:J112" si="9">SUMIFS(I6:I108,$C$6:$C$108,$C$112)+SUMIFS(I6:I108,$C$6:$C$108,$B$112)</f>
        <v>460</v>
      </c>
      <c r="J112" s="32">
        <f t="shared" si="9"/>
        <v>446</v>
      </c>
      <c r="K112" s="32">
        <v>507</v>
      </c>
      <c r="L112" s="32">
        <v>522</v>
      </c>
      <c r="M112" s="32">
        <v>563</v>
      </c>
      <c r="N112" s="32">
        <v>566</v>
      </c>
      <c r="O112" s="32">
        <v>513</v>
      </c>
      <c r="P112" s="32">
        <v>445</v>
      </c>
      <c r="Q112" s="32">
        <v>464</v>
      </c>
      <c r="R112" s="32">
        <v>469</v>
      </c>
      <c r="S112" s="32">
        <v>431</v>
      </c>
      <c r="T112" s="32">
        <v>424</v>
      </c>
      <c r="U112" s="32">
        <v>394</v>
      </c>
      <c r="V112" s="32">
        <v>414</v>
      </c>
      <c r="W112" s="32">
        <v>367</v>
      </c>
      <c r="X112" s="32">
        <v>343</v>
      </c>
      <c r="Y112" s="32">
        <v>311</v>
      </c>
      <c r="Z112" s="32">
        <v>272</v>
      </c>
      <c r="AA112" s="32">
        <v>284</v>
      </c>
      <c r="AB112"/>
      <c r="AC112" s="69"/>
      <c r="AD112" s="23"/>
      <c r="AE112" s="23"/>
      <c r="AF112" s="23"/>
    </row>
    <row r="113" spans="1:29" ht="12.75" customHeight="1" thickBot="1" x14ac:dyDescent="0.35">
      <c r="A113" s="44"/>
      <c r="B113" s="1"/>
      <c r="C113" s="85" t="s">
        <v>43</v>
      </c>
      <c r="D113" s="3" t="s">
        <v>156</v>
      </c>
      <c r="E113" s="1"/>
      <c r="F113" s="3"/>
      <c r="G113" s="12"/>
      <c r="H113" s="32">
        <f>SUMIFS(H6:H108,$C$6:$C$108,$C$113)</f>
        <v>295</v>
      </c>
      <c r="I113" s="32">
        <f t="shared" ref="I113:J113" si="10">SUMIFS(I6:I108,$C$6:$C$108,$C$113)</f>
        <v>264</v>
      </c>
      <c r="J113" s="32">
        <f t="shared" si="10"/>
        <v>322</v>
      </c>
      <c r="K113" s="32">
        <v>278</v>
      </c>
      <c r="L113" s="32">
        <v>222</v>
      </c>
      <c r="M113" s="32">
        <v>256</v>
      </c>
      <c r="N113" s="32">
        <v>270</v>
      </c>
      <c r="O113" s="32">
        <v>240</v>
      </c>
      <c r="P113" s="32">
        <v>213</v>
      </c>
      <c r="Q113" s="32">
        <v>208</v>
      </c>
      <c r="R113" s="32">
        <v>179</v>
      </c>
      <c r="S113" s="32">
        <v>180</v>
      </c>
      <c r="T113" s="32">
        <v>152</v>
      </c>
      <c r="U113" s="32">
        <v>186</v>
      </c>
      <c r="V113" s="32">
        <v>154</v>
      </c>
      <c r="W113" s="32">
        <v>139</v>
      </c>
      <c r="X113" s="32">
        <v>143</v>
      </c>
      <c r="Y113" s="32">
        <v>139</v>
      </c>
      <c r="Z113" s="32">
        <v>121</v>
      </c>
      <c r="AA113" s="32">
        <v>132</v>
      </c>
      <c r="AC113" s="69"/>
    </row>
    <row r="114" spans="1:29" ht="12.75" customHeight="1" thickTop="1" x14ac:dyDescent="0.3">
      <c r="A114" s="29" t="s">
        <v>157</v>
      </c>
      <c r="B114" s="30"/>
      <c r="D114" s="30"/>
      <c r="E114" s="1"/>
      <c r="G114" s="12"/>
      <c r="H114" s="31">
        <f t="shared" ref="H114:I114" si="11">SUM(H112:H113)</f>
        <v>779</v>
      </c>
      <c r="I114" s="31">
        <f t="shared" si="11"/>
        <v>724</v>
      </c>
      <c r="J114" s="31">
        <f t="shared" ref="J114:K114" si="12">SUM(J112:J113)</f>
        <v>768</v>
      </c>
      <c r="K114" s="31">
        <f t="shared" si="12"/>
        <v>785</v>
      </c>
      <c r="L114" s="31">
        <f t="shared" ref="L114:AA114" si="13">SUM(L112:L113)</f>
        <v>744</v>
      </c>
      <c r="M114" s="31">
        <f t="shared" si="13"/>
        <v>819</v>
      </c>
      <c r="N114" s="31">
        <f t="shared" si="13"/>
        <v>836</v>
      </c>
      <c r="O114" s="31">
        <f t="shared" si="13"/>
        <v>753</v>
      </c>
      <c r="P114" s="31">
        <f t="shared" si="13"/>
        <v>658</v>
      </c>
      <c r="Q114" s="31">
        <f t="shared" si="13"/>
        <v>672</v>
      </c>
      <c r="R114" s="31">
        <f t="shared" si="13"/>
        <v>648</v>
      </c>
      <c r="S114" s="31">
        <f t="shared" si="13"/>
        <v>611</v>
      </c>
      <c r="T114" s="31">
        <f t="shared" si="13"/>
        <v>576</v>
      </c>
      <c r="U114" s="31">
        <f t="shared" si="13"/>
        <v>580</v>
      </c>
      <c r="V114" s="31">
        <f t="shared" si="13"/>
        <v>568</v>
      </c>
      <c r="W114" s="31">
        <f t="shared" si="13"/>
        <v>506</v>
      </c>
      <c r="X114" s="31">
        <f t="shared" si="13"/>
        <v>486</v>
      </c>
      <c r="Y114" s="31">
        <f t="shared" si="13"/>
        <v>450</v>
      </c>
      <c r="Z114" s="31">
        <f t="shared" si="13"/>
        <v>393</v>
      </c>
      <c r="AA114" s="31">
        <f t="shared" si="13"/>
        <v>416</v>
      </c>
      <c r="AC114" s="69"/>
    </row>
    <row r="115" spans="1:29" ht="12.75" customHeight="1" x14ac:dyDescent="0.3">
      <c r="A115" s="44"/>
      <c r="B115" s="1"/>
      <c r="D115" s="1"/>
      <c r="E115" s="1"/>
      <c r="F115" s="3"/>
      <c r="G115" s="1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C115" s="69"/>
    </row>
    <row r="116" spans="1:29" ht="12.75" customHeight="1" x14ac:dyDescent="0.3">
      <c r="A116" s="44"/>
      <c r="B116" s="1"/>
      <c r="D116" s="1"/>
      <c r="E116" s="1"/>
      <c r="F116" s="3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C116" s="69"/>
    </row>
    <row r="117" spans="1:29" ht="12.75" customHeight="1" x14ac:dyDescent="0.3">
      <c r="A117" s="21" t="s">
        <v>158</v>
      </c>
      <c r="B117" s="2"/>
      <c r="C117" s="2"/>
      <c r="D117" s="2"/>
      <c r="E117" s="1"/>
      <c r="F117" s="2"/>
      <c r="G117" s="1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C117" s="69"/>
    </row>
    <row r="118" spans="1:29" x14ac:dyDescent="0.25">
      <c r="A118" s="2"/>
      <c r="B118" s="2" t="s">
        <v>159</v>
      </c>
      <c r="C118" s="2" t="s">
        <v>25</v>
      </c>
      <c r="D118" s="2" t="s">
        <v>160</v>
      </c>
      <c r="E118" s="2"/>
      <c r="F118" s="2" t="s">
        <v>161</v>
      </c>
      <c r="G118" s="25" t="s">
        <v>39</v>
      </c>
      <c r="H118" s="2"/>
      <c r="I118" s="2"/>
      <c r="J118" s="2"/>
      <c r="K118" s="2"/>
      <c r="L118" s="2"/>
      <c r="M118" s="13"/>
      <c r="N118" s="13"/>
      <c r="O118" s="13"/>
      <c r="P118" s="13"/>
      <c r="Q118" s="13"/>
      <c r="R118" s="13"/>
      <c r="S118" s="13"/>
      <c r="T118" s="13"/>
      <c r="U118" s="13">
        <v>4</v>
      </c>
      <c r="V118" s="13">
        <v>8</v>
      </c>
      <c r="W118" s="2">
        <v>14</v>
      </c>
      <c r="X118" s="2">
        <v>5</v>
      </c>
      <c r="Y118" s="2">
        <v>14</v>
      </c>
      <c r="Z118" s="2">
        <v>10</v>
      </c>
      <c r="AA118" s="14">
        <v>10</v>
      </c>
      <c r="AC118" s="69"/>
    </row>
    <row r="119" spans="1:29" x14ac:dyDescent="0.25">
      <c r="A119" s="2"/>
      <c r="B119" s="2" t="s">
        <v>159</v>
      </c>
      <c r="C119" s="2" t="s">
        <v>43</v>
      </c>
      <c r="D119" s="34" t="s">
        <v>162</v>
      </c>
      <c r="E119" s="77"/>
      <c r="F119" s="77" t="s">
        <v>161</v>
      </c>
      <c r="H119" s="41">
        <v>0</v>
      </c>
      <c r="I119" s="41">
        <v>1</v>
      </c>
      <c r="J119" s="41">
        <v>5</v>
      </c>
      <c r="K119" s="41">
        <v>57</v>
      </c>
      <c r="L119" s="41">
        <v>82</v>
      </c>
      <c r="M119" s="13">
        <v>106</v>
      </c>
      <c r="N119" s="13">
        <v>121</v>
      </c>
      <c r="O119" s="13">
        <v>143</v>
      </c>
      <c r="P119" s="13">
        <v>148</v>
      </c>
      <c r="Q119" s="13">
        <v>163</v>
      </c>
      <c r="R119" s="13">
        <v>193</v>
      </c>
      <c r="S119" s="13">
        <v>150</v>
      </c>
      <c r="T119" s="13">
        <v>109</v>
      </c>
      <c r="U119" s="13">
        <v>171</v>
      </c>
      <c r="V119" s="13">
        <v>202</v>
      </c>
      <c r="W119" s="13">
        <v>224</v>
      </c>
      <c r="X119" s="13">
        <v>210</v>
      </c>
      <c r="Y119" s="13">
        <v>352</v>
      </c>
      <c r="Z119" s="13">
        <v>280</v>
      </c>
      <c r="AA119" s="13">
        <v>276</v>
      </c>
      <c r="AC119" s="69"/>
    </row>
    <row r="120" spans="1:29" x14ac:dyDescent="0.25">
      <c r="A120" s="2"/>
      <c r="B120" s="2" t="s">
        <v>159</v>
      </c>
      <c r="C120" s="2" t="s">
        <v>25</v>
      </c>
      <c r="D120" s="77" t="s">
        <v>163</v>
      </c>
      <c r="E120" s="77"/>
      <c r="F120" s="76" t="s">
        <v>164</v>
      </c>
      <c r="G120" s="25" t="s">
        <v>39</v>
      </c>
      <c r="H120" s="41"/>
      <c r="I120" s="41"/>
      <c r="J120" s="41"/>
      <c r="K120" s="41"/>
      <c r="L120" s="41"/>
      <c r="M120" s="13"/>
      <c r="N120" s="13"/>
      <c r="O120" s="13"/>
      <c r="P120" s="13"/>
      <c r="Q120" s="13"/>
      <c r="R120" s="13"/>
      <c r="S120" s="13"/>
      <c r="T120" s="13"/>
      <c r="U120" s="13"/>
      <c r="V120" s="13">
        <v>3</v>
      </c>
      <c r="W120" s="13">
        <v>2</v>
      </c>
      <c r="X120" s="13"/>
      <c r="Y120" s="13"/>
      <c r="Z120" s="13"/>
      <c r="AA120" s="13"/>
      <c r="AC120" s="69"/>
    </row>
    <row r="121" spans="1:29" x14ac:dyDescent="0.25">
      <c r="A121" s="2"/>
      <c r="B121" s="2" t="s">
        <v>159</v>
      </c>
      <c r="C121" s="2" t="s">
        <v>43</v>
      </c>
      <c r="D121" s="34" t="s">
        <v>338</v>
      </c>
      <c r="E121" s="77"/>
      <c r="F121" s="76" t="s">
        <v>164</v>
      </c>
      <c r="H121" s="41">
        <v>137</v>
      </c>
      <c r="I121" s="41">
        <v>124</v>
      </c>
      <c r="J121" s="41">
        <v>152</v>
      </c>
      <c r="K121" s="41">
        <v>61</v>
      </c>
      <c r="L121" s="41">
        <v>44</v>
      </c>
      <c r="M121" s="13">
        <v>63</v>
      </c>
      <c r="N121" s="13">
        <v>45</v>
      </c>
      <c r="O121" s="13">
        <v>60</v>
      </c>
      <c r="P121" s="13">
        <v>61</v>
      </c>
      <c r="Q121" s="13">
        <v>44</v>
      </c>
      <c r="R121" s="13">
        <v>51</v>
      </c>
      <c r="S121" s="13">
        <v>44</v>
      </c>
      <c r="T121" s="13">
        <v>39</v>
      </c>
      <c r="U121" s="13">
        <v>53</v>
      </c>
      <c r="V121" s="13">
        <v>35</v>
      </c>
      <c r="W121" s="13">
        <v>44</v>
      </c>
      <c r="X121" s="13">
        <v>21</v>
      </c>
      <c r="Y121" s="13"/>
      <c r="Z121" s="13"/>
      <c r="AA121" s="13"/>
      <c r="AC121" s="69"/>
    </row>
    <row r="122" spans="1:29" x14ac:dyDescent="0.25">
      <c r="A122" s="33"/>
      <c r="B122" s="33" t="s">
        <v>159</v>
      </c>
      <c r="C122" s="2" t="s">
        <v>25</v>
      </c>
      <c r="D122" s="44" t="s">
        <v>165</v>
      </c>
      <c r="E122" s="75"/>
      <c r="F122" s="75" t="s">
        <v>166</v>
      </c>
      <c r="G122" s="25" t="s">
        <v>39</v>
      </c>
      <c r="H122" s="41"/>
      <c r="I122" s="41"/>
      <c r="J122" s="41"/>
      <c r="K122" s="41"/>
      <c r="L122" s="41"/>
      <c r="M122" s="13"/>
      <c r="N122" s="13"/>
      <c r="O122" s="13"/>
      <c r="P122" s="13"/>
      <c r="Q122" s="13"/>
      <c r="R122" s="13"/>
      <c r="S122" s="13"/>
      <c r="T122" s="13"/>
      <c r="U122" s="13">
        <v>1</v>
      </c>
      <c r="V122" s="13"/>
      <c r="W122" s="13"/>
      <c r="X122" s="13"/>
      <c r="Y122" s="13"/>
      <c r="Z122" s="13"/>
      <c r="AA122" s="13"/>
      <c r="AC122" s="69"/>
    </row>
    <row r="123" spans="1:29" x14ac:dyDescent="0.25">
      <c r="A123" s="33"/>
      <c r="B123" s="33" t="s">
        <v>159</v>
      </c>
      <c r="C123" s="33" t="s">
        <v>43</v>
      </c>
      <c r="D123" s="47" t="s">
        <v>167</v>
      </c>
      <c r="E123" s="75"/>
      <c r="F123" s="75" t="s">
        <v>166</v>
      </c>
      <c r="H123" s="41">
        <v>0</v>
      </c>
      <c r="I123" s="41">
        <v>0</v>
      </c>
      <c r="J123" s="41">
        <v>1</v>
      </c>
      <c r="K123" s="41">
        <v>12</v>
      </c>
      <c r="L123" s="41">
        <v>20</v>
      </c>
      <c r="M123" s="13">
        <v>19</v>
      </c>
      <c r="N123" s="13">
        <v>14</v>
      </c>
      <c r="O123" s="13">
        <v>14</v>
      </c>
      <c r="P123" s="13">
        <v>19</v>
      </c>
      <c r="Q123" s="13">
        <v>19</v>
      </c>
      <c r="R123" s="13">
        <v>35</v>
      </c>
      <c r="S123" s="13">
        <v>19</v>
      </c>
      <c r="T123" s="13">
        <v>16</v>
      </c>
      <c r="U123" s="13">
        <v>24</v>
      </c>
      <c r="V123" s="13">
        <v>34</v>
      </c>
      <c r="W123" s="13">
        <v>18</v>
      </c>
      <c r="X123" s="13">
        <v>10</v>
      </c>
      <c r="Y123" s="13"/>
      <c r="Z123" s="13"/>
      <c r="AA123" s="13"/>
      <c r="AC123" s="69"/>
    </row>
    <row r="124" spans="1:29" ht="7.5" customHeight="1" x14ac:dyDescent="0.25">
      <c r="A124" s="2"/>
      <c r="B124" s="2"/>
      <c r="C124" s="2"/>
      <c r="D124" s="2"/>
      <c r="E124" s="2"/>
      <c r="F124" s="2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C124" s="69"/>
    </row>
    <row r="125" spans="1:29" x14ac:dyDescent="0.25">
      <c r="A125" s="2"/>
      <c r="B125" s="2" t="s">
        <v>159</v>
      </c>
      <c r="C125" s="2" t="s">
        <v>25</v>
      </c>
      <c r="D125" s="2" t="s">
        <v>168</v>
      </c>
      <c r="E125" s="48"/>
      <c r="F125" s="2" t="s">
        <v>169</v>
      </c>
      <c r="G125" s="25" t="s">
        <v>39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>
        <v>7</v>
      </c>
      <c r="Y125" s="13">
        <v>4</v>
      </c>
      <c r="Z125" s="13"/>
      <c r="AA125" s="13"/>
      <c r="AC125" s="69"/>
    </row>
    <row r="126" spans="1:29" ht="13" thickBot="1" x14ac:dyDescent="0.3">
      <c r="A126" s="2"/>
      <c r="B126" s="2" t="s">
        <v>159</v>
      </c>
      <c r="C126" s="85" t="s">
        <v>43</v>
      </c>
      <c r="D126" s="2" t="s">
        <v>168</v>
      </c>
      <c r="E126" s="48"/>
      <c r="F126" s="2" t="s">
        <v>169</v>
      </c>
      <c r="G126" s="25" t="s">
        <v>39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>
        <v>6</v>
      </c>
      <c r="Y126" s="13">
        <v>19</v>
      </c>
      <c r="Z126" s="13">
        <v>16</v>
      </c>
      <c r="AA126" s="13">
        <v>24</v>
      </c>
      <c r="AC126" s="69"/>
    </row>
    <row r="127" spans="1:29" s="1" customFormat="1" ht="12.75" customHeight="1" thickTop="1" x14ac:dyDescent="0.3">
      <c r="B127" s="45" t="s">
        <v>170</v>
      </c>
      <c r="D127" s="30"/>
      <c r="E127" s="30"/>
      <c r="F127" s="29"/>
      <c r="G127" s="18"/>
      <c r="H127" s="31">
        <f t="shared" ref="H127:I127" si="14">SUM(H117:H126)</f>
        <v>137</v>
      </c>
      <c r="I127" s="31">
        <f t="shared" si="14"/>
        <v>125</v>
      </c>
      <c r="J127" s="31">
        <f t="shared" ref="J127:K127" si="15">SUM(J117:J126)</f>
        <v>158</v>
      </c>
      <c r="K127" s="31">
        <f t="shared" si="15"/>
        <v>130</v>
      </c>
      <c r="L127" s="31">
        <f t="shared" ref="L127:AA127" si="16">SUM(L117:L126)</f>
        <v>146</v>
      </c>
      <c r="M127" s="31">
        <f t="shared" si="16"/>
        <v>188</v>
      </c>
      <c r="N127" s="31">
        <f t="shared" si="16"/>
        <v>180</v>
      </c>
      <c r="O127" s="31">
        <f t="shared" si="16"/>
        <v>217</v>
      </c>
      <c r="P127" s="31">
        <f t="shared" si="16"/>
        <v>228</v>
      </c>
      <c r="Q127" s="31">
        <f t="shared" si="16"/>
        <v>226</v>
      </c>
      <c r="R127" s="31">
        <f t="shared" si="16"/>
        <v>279</v>
      </c>
      <c r="S127" s="31">
        <f t="shared" si="16"/>
        <v>213</v>
      </c>
      <c r="T127" s="31">
        <f t="shared" si="16"/>
        <v>164</v>
      </c>
      <c r="U127" s="31">
        <f t="shared" si="16"/>
        <v>253</v>
      </c>
      <c r="V127" s="31">
        <f t="shared" si="16"/>
        <v>282</v>
      </c>
      <c r="W127" s="31">
        <f t="shared" si="16"/>
        <v>302</v>
      </c>
      <c r="X127" s="31">
        <f t="shared" si="16"/>
        <v>259</v>
      </c>
      <c r="Y127" s="31">
        <f t="shared" si="16"/>
        <v>389</v>
      </c>
      <c r="Z127" s="31">
        <f t="shared" si="16"/>
        <v>306</v>
      </c>
      <c r="AA127" s="31">
        <f t="shared" si="16"/>
        <v>310</v>
      </c>
      <c r="AB127"/>
      <c r="AC127" s="69"/>
    </row>
    <row r="128" spans="1:29" ht="7.5" customHeight="1" x14ac:dyDescent="0.25">
      <c r="A128" s="2"/>
      <c r="B128" s="2"/>
      <c r="C128" s="2"/>
      <c r="D128" s="2"/>
      <c r="E128" s="2"/>
      <c r="F128" s="2"/>
      <c r="G128" s="1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C128" s="69"/>
    </row>
    <row r="129" spans="1:29" ht="12.75" customHeight="1" x14ac:dyDescent="0.25">
      <c r="A129" s="2"/>
      <c r="B129" s="2" t="s">
        <v>171</v>
      </c>
      <c r="C129" s="2" t="s">
        <v>43</v>
      </c>
      <c r="D129" s="27" t="s">
        <v>337</v>
      </c>
      <c r="E129" s="2"/>
      <c r="F129" s="27" t="s">
        <v>336</v>
      </c>
      <c r="G129" s="12"/>
      <c r="H129" s="32">
        <v>71</v>
      </c>
      <c r="I129" s="32">
        <v>50</v>
      </c>
      <c r="J129" s="32">
        <v>53</v>
      </c>
      <c r="K129" s="32">
        <v>30</v>
      </c>
      <c r="L129" s="51">
        <v>43</v>
      </c>
      <c r="M129" s="13">
        <v>27</v>
      </c>
      <c r="N129" s="13">
        <v>36</v>
      </c>
      <c r="O129" s="13">
        <v>27</v>
      </c>
      <c r="P129" s="13">
        <v>24</v>
      </c>
      <c r="Q129" s="13">
        <v>27</v>
      </c>
      <c r="R129" s="13">
        <v>23</v>
      </c>
      <c r="S129" s="13">
        <v>30</v>
      </c>
      <c r="T129" s="13">
        <v>27</v>
      </c>
      <c r="U129" s="13">
        <v>24</v>
      </c>
      <c r="V129" s="13">
        <v>26</v>
      </c>
      <c r="W129" s="13">
        <v>32</v>
      </c>
      <c r="X129" s="13">
        <v>0</v>
      </c>
      <c r="Y129" s="13">
        <v>19</v>
      </c>
      <c r="Z129" s="32"/>
      <c r="AA129" s="32"/>
      <c r="AC129" s="69"/>
    </row>
    <row r="130" spans="1:29" ht="7.5" customHeight="1" x14ac:dyDescent="0.25">
      <c r="A130" s="2"/>
      <c r="B130" s="2"/>
      <c r="C130" s="2"/>
      <c r="D130" s="2"/>
      <c r="E130" s="2"/>
      <c r="F130" s="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C130" s="69"/>
    </row>
    <row r="131" spans="1:29" s="2" customFormat="1" ht="12.75" customHeight="1" x14ac:dyDescent="0.25">
      <c r="B131" s="27" t="s">
        <v>172</v>
      </c>
      <c r="C131" s="2" t="s">
        <v>43</v>
      </c>
      <c r="D131" s="34" t="s">
        <v>173</v>
      </c>
      <c r="E131" s="1"/>
      <c r="F131" s="28" t="s">
        <v>108</v>
      </c>
      <c r="H131" s="2">
        <v>15</v>
      </c>
      <c r="I131" s="2">
        <v>13</v>
      </c>
      <c r="J131" s="2">
        <v>14</v>
      </c>
      <c r="K131" s="2">
        <v>17</v>
      </c>
      <c r="L131" s="2">
        <v>12</v>
      </c>
      <c r="M131" s="2">
        <v>9</v>
      </c>
      <c r="N131" s="2">
        <v>21</v>
      </c>
      <c r="O131" s="2">
        <v>13</v>
      </c>
      <c r="P131" s="2">
        <v>0</v>
      </c>
      <c r="Q131" s="2">
        <v>0</v>
      </c>
      <c r="AC131" s="69"/>
    </row>
    <row r="132" spans="1:29" s="2" customFormat="1" ht="7.5" customHeight="1" thickBot="1" x14ac:dyDescent="0.3">
      <c r="C132" s="85"/>
      <c r="E132" s="85"/>
      <c r="F132" s="85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C132" s="69"/>
    </row>
    <row r="133" spans="1:29" s="2" customFormat="1" ht="12.75" customHeight="1" thickTop="1" x14ac:dyDescent="0.3">
      <c r="A133" s="45" t="s">
        <v>174</v>
      </c>
      <c r="B133" s="52"/>
      <c r="D133" s="45"/>
      <c r="E133" s="33"/>
      <c r="F133" s="53"/>
      <c r="G133" s="54"/>
      <c r="H133" s="55">
        <f t="shared" ref="H133:J133" si="17">SUM(H127:H132)</f>
        <v>223</v>
      </c>
      <c r="I133" s="55">
        <f t="shared" ref="I133" si="18">SUM(I127:I132)</f>
        <v>188</v>
      </c>
      <c r="J133" s="55">
        <f t="shared" si="17"/>
        <v>225</v>
      </c>
      <c r="K133" s="55">
        <f t="shared" ref="K133:AA133" si="19">SUM(K127:K132)</f>
        <v>177</v>
      </c>
      <c r="L133" s="55">
        <f t="shared" si="19"/>
        <v>201</v>
      </c>
      <c r="M133" s="55">
        <f t="shared" si="19"/>
        <v>224</v>
      </c>
      <c r="N133" s="55">
        <f t="shared" si="19"/>
        <v>237</v>
      </c>
      <c r="O133" s="55">
        <f t="shared" si="19"/>
        <v>257</v>
      </c>
      <c r="P133" s="55">
        <f t="shared" si="19"/>
        <v>252</v>
      </c>
      <c r="Q133" s="55">
        <f t="shared" si="19"/>
        <v>253</v>
      </c>
      <c r="R133" s="55">
        <f t="shared" si="19"/>
        <v>302</v>
      </c>
      <c r="S133" s="55">
        <f t="shared" si="19"/>
        <v>243</v>
      </c>
      <c r="T133" s="55">
        <f t="shared" si="19"/>
        <v>191</v>
      </c>
      <c r="U133" s="55">
        <f t="shared" si="19"/>
        <v>277</v>
      </c>
      <c r="V133" s="55">
        <f t="shared" si="19"/>
        <v>308</v>
      </c>
      <c r="W133" s="55">
        <f t="shared" si="19"/>
        <v>334</v>
      </c>
      <c r="X133" s="55">
        <f t="shared" si="19"/>
        <v>259</v>
      </c>
      <c r="Y133" s="55">
        <f t="shared" si="19"/>
        <v>408</v>
      </c>
      <c r="Z133" s="55">
        <f t="shared" si="19"/>
        <v>306</v>
      </c>
      <c r="AA133" s="55">
        <f t="shared" si="19"/>
        <v>310</v>
      </c>
      <c r="AC133" s="69"/>
    </row>
    <row r="134" spans="1:29" s="1" customFormat="1" ht="12.75" customHeight="1" x14ac:dyDescent="0.3">
      <c r="A134" s="2"/>
      <c r="C134" s="2"/>
      <c r="D134" s="2"/>
      <c r="E134" s="2"/>
      <c r="F134" s="57"/>
      <c r="G134" s="5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56"/>
      <c r="AB134"/>
      <c r="AC134" s="69"/>
    </row>
    <row r="135" spans="1:29" ht="12.75" customHeight="1" x14ac:dyDescent="0.3">
      <c r="A135" s="2"/>
      <c r="B135" s="1"/>
      <c r="C135" s="2"/>
      <c r="D135" s="2"/>
      <c r="E135" s="2"/>
      <c r="F135" s="57"/>
      <c r="G135" s="5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56"/>
      <c r="AC135" s="69"/>
    </row>
    <row r="136" spans="1:29" ht="13" x14ac:dyDescent="0.3">
      <c r="A136" s="21" t="s">
        <v>175</v>
      </c>
      <c r="B136" s="2"/>
      <c r="C136" s="2"/>
      <c r="D136" s="2"/>
      <c r="E136" s="1"/>
      <c r="F136" s="2"/>
      <c r="G136" s="54"/>
      <c r="H136" s="33"/>
      <c r="I136" s="33"/>
      <c r="J136" s="33"/>
      <c r="K136" s="33"/>
      <c r="L136" s="3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33"/>
      <c r="X136" s="33"/>
      <c r="Y136" s="33"/>
      <c r="Z136" s="33"/>
      <c r="AA136" s="14"/>
      <c r="AC136" s="69"/>
    </row>
    <row r="137" spans="1:29" x14ac:dyDescent="0.25">
      <c r="A137" s="2"/>
      <c r="B137" s="24" t="s">
        <v>176</v>
      </c>
      <c r="C137" s="2" t="s">
        <v>43</v>
      </c>
      <c r="D137" s="34" t="s">
        <v>177</v>
      </c>
      <c r="E137" s="77"/>
      <c r="F137" s="76" t="s">
        <v>178</v>
      </c>
      <c r="G137" s="12"/>
      <c r="H137" s="41">
        <v>0</v>
      </c>
      <c r="I137" s="41">
        <v>0</v>
      </c>
      <c r="J137" s="41">
        <v>1</v>
      </c>
      <c r="K137" s="41">
        <v>10</v>
      </c>
      <c r="L137" s="41">
        <v>16</v>
      </c>
      <c r="M137" s="13">
        <v>12</v>
      </c>
      <c r="N137" s="13">
        <v>15</v>
      </c>
      <c r="O137" s="13">
        <v>9</v>
      </c>
      <c r="P137" s="13">
        <v>11</v>
      </c>
      <c r="Q137" s="13">
        <v>11</v>
      </c>
      <c r="R137" s="13">
        <v>22</v>
      </c>
      <c r="S137" s="13">
        <v>29</v>
      </c>
      <c r="T137" s="13">
        <v>27</v>
      </c>
      <c r="U137" s="13">
        <v>42</v>
      </c>
      <c r="V137" s="13">
        <v>22</v>
      </c>
      <c r="W137" s="13">
        <v>22</v>
      </c>
      <c r="X137" s="13">
        <v>24</v>
      </c>
      <c r="Y137" s="13">
        <v>27</v>
      </c>
      <c r="Z137" s="13">
        <v>33</v>
      </c>
      <c r="AA137" s="13">
        <v>28</v>
      </c>
      <c r="AC137" s="69"/>
    </row>
    <row r="138" spans="1:29" x14ac:dyDescent="0.25">
      <c r="A138" s="2"/>
      <c r="B138" s="24" t="s">
        <v>176</v>
      </c>
      <c r="C138" s="2" t="s">
        <v>43</v>
      </c>
      <c r="D138" s="2" t="s">
        <v>179</v>
      </c>
      <c r="E138" s="1"/>
      <c r="F138" s="2" t="s">
        <v>180</v>
      </c>
      <c r="G138" s="22"/>
      <c r="H138" s="13">
        <v>48</v>
      </c>
      <c r="I138" s="13">
        <v>58</v>
      </c>
      <c r="J138" s="13">
        <v>60</v>
      </c>
      <c r="K138" s="13">
        <v>60</v>
      </c>
      <c r="L138" s="13">
        <v>68</v>
      </c>
      <c r="M138" s="13">
        <v>54</v>
      </c>
      <c r="N138" s="13">
        <v>55</v>
      </c>
      <c r="O138" s="13">
        <v>46</v>
      </c>
      <c r="P138" s="13">
        <v>35</v>
      </c>
      <c r="Q138" s="13">
        <v>26</v>
      </c>
      <c r="R138" s="13">
        <v>25</v>
      </c>
      <c r="S138" s="13">
        <v>14</v>
      </c>
      <c r="T138" s="13">
        <v>10</v>
      </c>
      <c r="U138" s="13">
        <v>11</v>
      </c>
      <c r="V138" s="13">
        <v>8</v>
      </c>
      <c r="W138" s="13">
        <v>3</v>
      </c>
      <c r="X138" s="13">
        <v>1</v>
      </c>
      <c r="Y138" s="13">
        <v>2</v>
      </c>
      <c r="Z138" s="13">
        <v>2</v>
      </c>
      <c r="AA138" s="13">
        <v>3</v>
      </c>
      <c r="AC138" s="69"/>
    </row>
    <row r="139" spans="1:29" ht="7.5" customHeight="1" x14ac:dyDescent="0.25">
      <c r="A139" s="2"/>
      <c r="B139" s="2"/>
      <c r="C139" s="2"/>
      <c r="D139" s="2"/>
      <c r="E139" s="2"/>
      <c r="F139" s="2"/>
      <c r="G139" s="22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C139" s="69"/>
    </row>
    <row r="140" spans="1:29" x14ac:dyDescent="0.25">
      <c r="A140" s="2"/>
      <c r="B140" s="2" t="s">
        <v>181</v>
      </c>
      <c r="C140" s="2" t="s">
        <v>43</v>
      </c>
      <c r="D140" s="74" t="s">
        <v>182</v>
      </c>
      <c r="E140" s="76"/>
      <c r="F140" s="76" t="s">
        <v>183</v>
      </c>
      <c r="G140" s="22"/>
      <c r="H140" s="41">
        <v>40</v>
      </c>
      <c r="I140" s="41">
        <v>62</v>
      </c>
      <c r="J140" s="41">
        <v>52</v>
      </c>
      <c r="K140" s="41">
        <v>65</v>
      </c>
      <c r="L140" s="41">
        <v>55</v>
      </c>
      <c r="M140" s="13">
        <v>39</v>
      </c>
      <c r="N140" s="13">
        <v>48</v>
      </c>
      <c r="O140" s="13">
        <v>54</v>
      </c>
      <c r="P140" s="13">
        <v>47</v>
      </c>
      <c r="Q140" s="13">
        <v>36</v>
      </c>
      <c r="R140" s="13">
        <v>45</v>
      </c>
      <c r="S140" s="13">
        <v>29</v>
      </c>
      <c r="T140" s="13">
        <v>31</v>
      </c>
      <c r="U140" s="13">
        <v>32</v>
      </c>
      <c r="V140" s="13">
        <v>30</v>
      </c>
      <c r="W140" s="13">
        <v>32</v>
      </c>
      <c r="X140" s="13">
        <v>36</v>
      </c>
      <c r="Y140" s="13">
        <v>33</v>
      </c>
      <c r="Z140" s="13">
        <v>29</v>
      </c>
      <c r="AA140" s="13">
        <v>55</v>
      </c>
      <c r="AC140" s="69"/>
    </row>
    <row r="141" spans="1:29" x14ac:dyDescent="0.25">
      <c r="A141" s="2"/>
      <c r="B141" s="2" t="s">
        <v>181</v>
      </c>
      <c r="C141" s="1" t="s">
        <v>184</v>
      </c>
      <c r="D141" s="2" t="s">
        <v>185</v>
      </c>
      <c r="E141" s="1"/>
      <c r="F141" s="24" t="s">
        <v>186</v>
      </c>
      <c r="G141" s="78"/>
      <c r="H141" s="13">
        <v>3</v>
      </c>
      <c r="I141" s="13">
        <v>5</v>
      </c>
      <c r="J141" s="13">
        <v>4</v>
      </c>
      <c r="K141" s="13">
        <v>7</v>
      </c>
      <c r="L141" s="13">
        <v>7</v>
      </c>
      <c r="M141" s="13">
        <v>6</v>
      </c>
      <c r="N141" s="13">
        <v>9</v>
      </c>
      <c r="O141" s="13">
        <v>23</v>
      </c>
      <c r="P141" s="13">
        <v>17</v>
      </c>
      <c r="Q141" s="13">
        <v>23</v>
      </c>
      <c r="R141" s="13">
        <v>20</v>
      </c>
      <c r="S141" s="13">
        <v>23</v>
      </c>
      <c r="T141" s="13">
        <v>22</v>
      </c>
      <c r="U141" s="13">
        <v>22</v>
      </c>
      <c r="V141" s="13">
        <v>17</v>
      </c>
      <c r="W141" s="13">
        <v>20</v>
      </c>
      <c r="X141" s="13">
        <v>14</v>
      </c>
      <c r="Y141" s="13">
        <v>26</v>
      </c>
      <c r="Z141" s="13">
        <v>17</v>
      </c>
      <c r="AA141" s="13">
        <v>16</v>
      </c>
      <c r="AC141" s="69"/>
    </row>
    <row r="142" spans="1:29" x14ac:dyDescent="0.25">
      <c r="A142" s="2"/>
      <c r="B142" s="2" t="s">
        <v>181</v>
      </c>
      <c r="C142" s="2" t="s">
        <v>25</v>
      </c>
      <c r="D142" s="2" t="s">
        <v>187</v>
      </c>
      <c r="E142" s="1"/>
      <c r="F142" s="2" t="s">
        <v>188</v>
      </c>
      <c r="G142" s="25" t="s">
        <v>39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>
        <v>1</v>
      </c>
      <c r="U142" s="13"/>
      <c r="V142" s="13"/>
      <c r="W142" s="13"/>
      <c r="X142" s="13"/>
      <c r="Y142" s="13"/>
      <c r="Z142" s="13"/>
      <c r="AA142" s="13"/>
      <c r="AC142" s="69"/>
    </row>
    <row r="143" spans="1:29" x14ac:dyDescent="0.25">
      <c r="A143" s="2"/>
      <c r="B143" s="2" t="s">
        <v>181</v>
      </c>
      <c r="C143" s="2" t="s">
        <v>43</v>
      </c>
      <c r="D143" s="2" t="s">
        <v>187</v>
      </c>
      <c r="E143" s="1"/>
      <c r="F143" s="2" t="s">
        <v>188</v>
      </c>
      <c r="G143" s="22"/>
      <c r="H143" s="13">
        <v>8</v>
      </c>
      <c r="I143" s="13">
        <v>3</v>
      </c>
      <c r="J143" s="13">
        <v>7</v>
      </c>
      <c r="K143" s="13">
        <v>7</v>
      </c>
      <c r="L143" s="13">
        <v>2</v>
      </c>
      <c r="M143" s="13">
        <v>9</v>
      </c>
      <c r="N143" s="13">
        <v>6</v>
      </c>
      <c r="O143" s="13">
        <v>4</v>
      </c>
      <c r="P143" s="13">
        <v>9</v>
      </c>
      <c r="Q143" s="13">
        <v>6</v>
      </c>
      <c r="R143" s="13">
        <v>8</v>
      </c>
      <c r="S143" s="13">
        <v>3</v>
      </c>
      <c r="T143" s="13">
        <v>3</v>
      </c>
      <c r="U143" s="13">
        <v>8</v>
      </c>
      <c r="V143" s="13">
        <v>8</v>
      </c>
      <c r="W143" s="13">
        <v>12</v>
      </c>
      <c r="X143" s="13">
        <v>6</v>
      </c>
      <c r="Y143" s="13">
        <v>8</v>
      </c>
      <c r="Z143" s="13"/>
      <c r="AA143" s="13"/>
      <c r="AC143" s="69"/>
    </row>
    <row r="144" spans="1:29" x14ac:dyDescent="0.25">
      <c r="A144" s="2"/>
      <c r="B144" s="2" t="s">
        <v>181</v>
      </c>
      <c r="C144" s="2" t="s">
        <v>43</v>
      </c>
      <c r="D144" s="27" t="s">
        <v>351</v>
      </c>
      <c r="E144" s="1"/>
      <c r="F144" s="27" t="s">
        <v>353</v>
      </c>
      <c r="G144" s="22"/>
      <c r="H144" s="13">
        <v>2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C144" s="69"/>
    </row>
    <row r="145" spans="1:32" s="1" customFormat="1" ht="7.5" customHeight="1" x14ac:dyDescent="0.25">
      <c r="A145" s="2"/>
      <c r="B145" s="2"/>
      <c r="C145" s="2"/>
      <c r="D145" s="2"/>
      <c r="E145" s="2"/>
      <c r="F145" s="2"/>
      <c r="G145" s="22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/>
      <c r="AC145" s="69"/>
      <c r="AD145" s="23"/>
      <c r="AE145" s="23"/>
      <c r="AF145" s="23"/>
    </row>
    <row r="146" spans="1:32" s="1" customFormat="1" x14ac:dyDescent="0.25">
      <c r="A146" s="2"/>
      <c r="B146" s="2" t="s">
        <v>189</v>
      </c>
      <c r="C146" s="2" t="s">
        <v>43</v>
      </c>
      <c r="D146" s="2" t="s">
        <v>190</v>
      </c>
      <c r="F146" s="1" t="s">
        <v>191</v>
      </c>
      <c r="G146" s="12"/>
      <c r="H146" s="13">
        <v>17</v>
      </c>
      <c r="I146" s="13">
        <v>14</v>
      </c>
      <c r="J146" s="13">
        <v>19</v>
      </c>
      <c r="K146" s="13">
        <v>19</v>
      </c>
      <c r="L146" s="13">
        <v>14</v>
      </c>
      <c r="M146" s="13">
        <v>21</v>
      </c>
      <c r="N146" s="13">
        <v>20</v>
      </c>
      <c r="O146" s="13">
        <v>19</v>
      </c>
      <c r="P146" s="13">
        <v>22</v>
      </c>
      <c r="Q146" s="13">
        <v>18</v>
      </c>
      <c r="R146" s="13">
        <v>10</v>
      </c>
      <c r="S146" s="13">
        <v>16</v>
      </c>
      <c r="T146" s="13">
        <v>22</v>
      </c>
      <c r="U146" s="13">
        <v>21</v>
      </c>
      <c r="V146" s="13">
        <v>24</v>
      </c>
      <c r="W146" s="13">
        <v>20</v>
      </c>
      <c r="X146" s="13">
        <v>15</v>
      </c>
      <c r="Y146" s="13">
        <v>23</v>
      </c>
      <c r="Z146" s="13">
        <v>12</v>
      </c>
      <c r="AA146" s="13">
        <v>12</v>
      </c>
      <c r="AB146"/>
      <c r="AC146" s="69"/>
      <c r="AD146" s="23"/>
      <c r="AE146" s="23"/>
      <c r="AF146" s="23"/>
    </row>
    <row r="147" spans="1:32" s="1" customFormat="1" x14ac:dyDescent="0.25">
      <c r="A147" s="2"/>
      <c r="B147" s="2" t="s">
        <v>189</v>
      </c>
      <c r="C147" s="2" t="s">
        <v>43</v>
      </c>
      <c r="D147" s="24" t="s">
        <v>192</v>
      </c>
      <c r="E147" s="26"/>
      <c r="F147" s="23" t="s">
        <v>193</v>
      </c>
      <c r="G147" s="12"/>
      <c r="H147" s="13">
        <v>4</v>
      </c>
      <c r="I147" s="13">
        <v>6</v>
      </c>
      <c r="J147" s="13">
        <v>10</v>
      </c>
      <c r="K147" s="13">
        <v>15</v>
      </c>
      <c r="L147" s="13">
        <v>11</v>
      </c>
      <c r="M147" s="13">
        <v>9</v>
      </c>
      <c r="N147" s="13">
        <v>9</v>
      </c>
      <c r="O147" s="13">
        <v>4</v>
      </c>
      <c r="P147" s="13">
        <v>4</v>
      </c>
      <c r="Q147" s="13">
        <v>0</v>
      </c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/>
      <c r="AC147" s="69"/>
      <c r="AD147" s="23"/>
      <c r="AE147" s="23"/>
      <c r="AF147" s="23"/>
    </row>
    <row r="148" spans="1:32" s="1" customFormat="1" x14ac:dyDescent="0.25">
      <c r="A148" s="2"/>
      <c r="B148" s="2" t="s">
        <v>189</v>
      </c>
      <c r="C148" s="2" t="s">
        <v>43</v>
      </c>
      <c r="D148" s="24" t="s">
        <v>194</v>
      </c>
      <c r="E148" s="26"/>
      <c r="F148" s="23" t="s">
        <v>195</v>
      </c>
      <c r="G148" s="12"/>
      <c r="H148" s="13">
        <v>133</v>
      </c>
      <c r="I148" s="13">
        <v>128</v>
      </c>
      <c r="J148" s="13">
        <v>131</v>
      </c>
      <c r="K148" s="13">
        <v>137</v>
      </c>
      <c r="L148" s="13">
        <v>128</v>
      </c>
      <c r="M148" s="13">
        <v>117</v>
      </c>
      <c r="N148" s="13">
        <v>86</v>
      </c>
      <c r="O148" s="13">
        <v>32</v>
      </c>
      <c r="P148" s="13">
        <v>1</v>
      </c>
      <c r="Q148" s="13">
        <v>0</v>
      </c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/>
      <c r="AC148" s="69"/>
      <c r="AD148" s="23"/>
      <c r="AE148" s="23"/>
      <c r="AF148" s="23"/>
    </row>
    <row r="149" spans="1:32" s="1" customFormat="1" x14ac:dyDescent="0.25">
      <c r="A149" s="2"/>
      <c r="B149" s="2" t="s">
        <v>189</v>
      </c>
      <c r="C149" s="2" t="s">
        <v>43</v>
      </c>
      <c r="D149" s="2" t="s">
        <v>196</v>
      </c>
      <c r="F149" s="1" t="s">
        <v>189</v>
      </c>
      <c r="G149" s="12"/>
      <c r="H149" s="13">
        <v>0</v>
      </c>
      <c r="I149" s="13">
        <v>0</v>
      </c>
      <c r="J149" s="13">
        <v>0</v>
      </c>
      <c r="K149" s="13">
        <v>1</v>
      </c>
      <c r="L149" s="13">
        <v>2</v>
      </c>
      <c r="M149" s="13">
        <v>1</v>
      </c>
      <c r="N149" s="13">
        <v>13</v>
      </c>
      <c r="O149" s="13">
        <v>30</v>
      </c>
      <c r="P149" s="13">
        <v>73</v>
      </c>
      <c r="Q149" s="13">
        <v>58</v>
      </c>
      <c r="R149" s="13">
        <v>64</v>
      </c>
      <c r="S149" s="13">
        <v>55</v>
      </c>
      <c r="T149" s="13">
        <v>37</v>
      </c>
      <c r="U149" s="13">
        <v>42</v>
      </c>
      <c r="V149" s="13">
        <v>29</v>
      </c>
      <c r="W149" s="13">
        <v>17</v>
      </c>
      <c r="X149" s="13">
        <v>9</v>
      </c>
      <c r="Y149" s="13">
        <v>7</v>
      </c>
      <c r="Z149" s="13"/>
      <c r="AA149" s="13"/>
      <c r="AB149"/>
      <c r="AC149" s="69"/>
      <c r="AD149" s="23"/>
      <c r="AE149" s="23"/>
      <c r="AF149" s="23"/>
    </row>
    <row r="150" spans="1:32" s="1" customFormat="1" x14ac:dyDescent="0.25">
      <c r="A150" s="2"/>
      <c r="B150" s="2" t="s">
        <v>189</v>
      </c>
      <c r="C150" s="2" t="s">
        <v>43</v>
      </c>
      <c r="D150" s="2" t="s">
        <v>197</v>
      </c>
      <c r="F150" s="2" t="s">
        <v>198</v>
      </c>
      <c r="G150" s="12"/>
      <c r="H150" s="13">
        <v>28</v>
      </c>
      <c r="I150" s="13">
        <v>29</v>
      </c>
      <c r="J150" s="13">
        <v>39</v>
      </c>
      <c r="K150" s="13">
        <v>29</v>
      </c>
      <c r="L150" s="13">
        <v>36</v>
      </c>
      <c r="M150" s="13">
        <v>34</v>
      </c>
      <c r="N150" s="13">
        <v>33</v>
      </c>
      <c r="O150" s="13">
        <v>37</v>
      </c>
      <c r="P150" s="13">
        <v>34</v>
      </c>
      <c r="Q150" s="13">
        <v>34</v>
      </c>
      <c r="R150" s="13">
        <v>27</v>
      </c>
      <c r="S150" s="13">
        <v>32</v>
      </c>
      <c r="T150" s="13">
        <v>30</v>
      </c>
      <c r="U150" s="13">
        <v>23</v>
      </c>
      <c r="V150" s="13">
        <v>22</v>
      </c>
      <c r="W150" s="13">
        <v>12</v>
      </c>
      <c r="X150" s="13">
        <v>16</v>
      </c>
      <c r="Y150" s="13">
        <v>8</v>
      </c>
      <c r="Z150" s="13"/>
      <c r="AA150" s="13"/>
      <c r="AB150"/>
      <c r="AC150" s="69"/>
      <c r="AD150" s="23"/>
      <c r="AE150" s="23"/>
      <c r="AF150" s="23"/>
    </row>
    <row r="151" spans="1:32" s="1" customFormat="1" x14ac:dyDescent="0.25">
      <c r="A151" s="2"/>
      <c r="B151" s="2" t="s">
        <v>189</v>
      </c>
      <c r="C151" s="2" t="s">
        <v>43</v>
      </c>
      <c r="D151" s="27" t="s">
        <v>199</v>
      </c>
      <c r="F151" s="2" t="s">
        <v>200</v>
      </c>
      <c r="G151" s="12"/>
      <c r="H151" s="13">
        <v>4</v>
      </c>
      <c r="I151" s="13">
        <v>7</v>
      </c>
      <c r="J151" s="13">
        <v>4</v>
      </c>
      <c r="K151" s="13">
        <v>2</v>
      </c>
      <c r="L151" s="13">
        <v>4</v>
      </c>
      <c r="M151" s="13">
        <v>0</v>
      </c>
      <c r="N151" s="13">
        <v>5</v>
      </c>
      <c r="O151" s="13">
        <v>1</v>
      </c>
      <c r="P151" s="13">
        <v>0</v>
      </c>
      <c r="Q151" s="13">
        <v>0</v>
      </c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/>
      <c r="AC151" s="69"/>
      <c r="AD151" s="23"/>
      <c r="AE151" s="23"/>
      <c r="AF151" s="23"/>
    </row>
    <row r="152" spans="1:32" s="1" customFormat="1" ht="7.5" customHeight="1" x14ac:dyDescent="0.25">
      <c r="A152" s="2"/>
      <c r="B152" s="2"/>
      <c r="C152" s="2"/>
      <c r="D152" s="2"/>
      <c r="E152" s="2"/>
      <c r="F152" s="2"/>
      <c r="G152" s="1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/>
      <c r="AC152" s="69"/>
      <c r="AD152" s="23"/>
      <c r="AE152" s="23"/>
      <c r="AF152" s="23"/>
    </row>
    <row r="153" spans="1:32" s="1" customFormat="1" x14ac:dyDescent="0.25">
      <c r="A153" s="2"/>
      <c r="B153" s="2" t="s">
        <v>201</v>
      </c>
      <c r="C153" s="2" t="s">
        <v>184</v>
      </c>
      <c r="D153" s="34" t="s">
        <v>202</v>
      </c>
      <c r="E153" s="44"/>
      <c r="F153" s="23" t="s">
        <v>203</v>
      </c>
      <c r="G153" s="12"/>
      <c r="H153" s="41">
        <v>113</v>
      </c>
      <c r="I153" s="41">
        <v>112</v>
      </c>
      <c r="J153" s="41">
        <v>70</v>
      </c>
      <c r="K153" s="41">
        <v>82</v>
      </c>
      <c r="L153" s="41">
        <v>72</v>
      </c>
      <c r="M153" s="13">
        <v>107</v>
      </c>
      <c r="N153" s="13">
        <v>118</v>
      </c>
      <c r="O153" s="13">
        <v>140</v>
      </c>
      <c r="P153" s="13">
        <v>122</v>
      </c>
      <c r="Q153" s="13">
        <v>153</v>
      </c>
      <c r="R153" s="13">
        <v>165</v>
      </c>
      <c r="S153" s="13">
        <v>159</v>
      </c>
      <c r="T153" s="13">
        <v>195</v>
      </c>
      <c r="U153" s="13">
        <v>229</v>
      </c>
      <c r="V153" s="13">
        <v>201</v>
      </c>
      <c r="W153" s="13">
        <v>181</v>
      </c>
      <c r="X153" s="13">
        <v>212</v>
      </c>
      <c r="Y153" s="13">
        <v>230</v>
      </c>
      <c r="Z153" s="13">
        <v>210</v>
      </c>
      <c r="AA153" s="13">
        <v>201</v>
      </c>
      <c r="AB153"/>
      <c r="AC153" s="69"/>
      <c r="AD153" s="23"/>
      <c r="AE153" s="23"/>
      <c r="AF153" s="23"/>
    </row>
    <row r="154" spans="1:32" s="1" customFormat="1" x14ac:dyDescent="0.25">
      <c r="A154" s="2"/>
      <c r="B154" s="2" t="s">
        <v>201</v>
      </c>
      <c r="C154" s="2" t="s">
        <v>184</v>
      </c>
      <c r="D154" s="34" t="s">
        <v>348</v>
      </c>
      <c r="E154" s="44"/>
      <c r="F154" s="44" t="s">
        <v>205</v>
      </c>
      <c r="G154" s="78"/>
      <c r="H154" s="41">
        <v>23</v>
      </c>
      <c r="I154" s="41">
        <v>17</v>
      </c>
      <c r="J154" s="41">
        <v>18</v>
      </c>
      <c r="K154" s="41">
        <v>17</v>
      </c>
      <c r="L154" s="41">
        <v>27</v>
      </c>
      <c r="M154" s="13">
        <v>28</v>
      </c>
      <c r="N154" s="13">
        <v>35</v>
      </c>
      <c r="O154" s="13">
        <v>38</v>
      </c>
      <c r="P154" s="13">
        <v>40</v>
      </c>
      <c r="Q154" s="13">
        <v>44</v>
      </c>
      <c r="R154" s="13">
        <v>22</v>
      </c>
      <c r="S154" s="13">
        <v>26</v>
      </c>
      <c r="T154" s="13">
        <v>4</v>
      </c>
      <c r="U154" s="13">
        <v>0</v>
      </c>
      <c r="V154" s="13">
        <v>17</v>
      </c>
      <c r="W154" s="13">
        <v>17</v>
      </c>
      <c r="X154" s="13">
        <v>39</v>
      </c>
      <c r="Y154" s="13"/>
      <c r="Z154" s="13"/>
      <c r="AA154" s="13"/>
      <c r="AB154"/>
      <c r="AC154" s="69"/>
      <c r="AD154" s="23"/>
      <c r="AE154" s="23"/>
      <c r="AF154" s="23"/>
    </row>
    <row r="155" spans="1:32" s="1" customFormat="1" ht="13" thickBot="1" x14ac:dyDescent="0.3">
      <c r="A155" s="2"/>
      <c r="B155" s="2" t="s">
        <v>201</v>
      </c>
      <c r="C155" s="2" t="s">
        <v>184</v>
      </c>
      <c r="D155" s="34" t="s">
        <v>354</v>
      </c>
      <c r="E155" s="44"/>
      <c r="F155" s="47" t="s">
        <v>355</v>
      </c>
      <c r="G155" s="78"/>
      <c r="H155" s="41">
        <v>1</v>
      </c>
      <c r="I155" s="41"/>
      <c r="J155" s="41"/>
      <c r="K155" s="41"/>
      <c r="L155" s="41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/>
      <c r="AC155" s="69"/>
      <c r="AD155" s="23"/>
      <c r="AE155" s="23"/>
      <c r="AF155" s="23"/>
    </row>
    <row r="156" spans="1:32" s="1" customFormat="1" ht="13.5" thickTop="1" x14ac:dyDescent="0.3">
      <c r="A156" s="2"/>
      <c r="B156" s="2" t="s">
        <v>201</v>
      </c>
      <c r="C156" s="2" t="s">
        <v>184</v>
      </c>
      <c r="D156" s="27" t="s">
        <v>202</v>
      </c>
      <c r="F156" s="43" t="s">
        <v>206</v>
      </c>
      <c r="G156" s="78"/>
      <c r="H156" s="31">
        <f>SUM(H153:H155)</f>
        <v>137</v>
      </c>
      <c r="I156" s="31">
        <f t="shared" ref="H156:I156" si="20">SUM(I153:I154)</f>
        <v>129</v>
      </c>
      <c r="J156" s="31">
        <f t="shared" ref="J156:K156" si="21">SUM(J153:J154)</f>
        <v>88</v>
      </c>
      <c r="K156" s="31">
        <f t="shared" si="21"/>
        <v>99</v>
      </c>
      <c r="L156" s="31">
        <f t="shared" ref="L156:AA156" si="22">SUM(L153:L154)</f>
        <v>99</v>
      </c>
      <c r="M156" s="31">
        <f t="shared" si="22"/>
        <v>135</v>
      </c>
      <c r="N156" s="31">
        <f t="shared" si="22"/>
        <v>153</v>
      </c>
      <c r="O156" s="31">
        <f t="shared" si="22"/>
        <v>178</v>
      </c>
      <c r="P156" s="31">
        <f t="shared" si="22"/>
        <v>162</v>
      </c>
      <c r="Q156" s="31">
        <f t="shared" si="22"/>
        <v>197</v>
      </c>
      <c r="R156" s="31">
        <f t="shared" si="22"/>
        <v>187</v>
      </c>
      <c r="S156" s="31">
        <f t="shared" si="22"/>
        <v>185</v>
      </c>
      <c r="T156" s="31">
        <f t="shared" si="22"/>
        <v>199</v>
      </c>
      <c r="U156" s="31">
        <f t="shared" si="22"/>
        <v>229</v>
      </c>
      <c r="V156" s="31">
        <f t="shared" si="22"/>
        <v>218</v>
      </c>
      <c r="W156" s="31">
        <f t="shared" si="22"/>
        <v>198</v>
      </c>
      <c r="X156" s="31">
        <f t="shared" si="22"/>
        <v>251</v>
      </c>
      <c r="Y156" s="31">
        <f t="shared" si="22"/>
        <v>230</v>
      </c>
      <c r="Z156" s="31">
        <f t="shared" si="22"/>
        <v>210</v>
      </c>
      <c r="AA156" s="31">
        <f t="shared" si="22"/>
        <v>201</v>
      </c>
      <c r="AB156"/>
      <c r="AC156" s="69"/>
      <c r="AD156" s="23"/>
      <c r="AE156" s="23"/>
      <c r="AF156" s="23"/>
    </row>
    <row r="157" spans="1:32" s="1" customFormat="1" x14ac:dyDescent="0.25">
      <c r="A157" s="2"/>
      <c r="B157" s="2" t="s">
        <v>201</v>
      </c>
      <c r="C157" s="2" t="s">
        <v>43</v>
      </c>
      <c r="D157" s="2" t="s">
        <v>207</v>
      </c>
      <c r="E157" s="44"/>
      <c r="F157" s="1" t="s">
        <v>208</v>
      </c>
      <c r="G157" s="25" t="s">
        <v>39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>
        <v>4</v>
      </c>
      <c r="X157" s="13">
        <v>19</v>
      </c>
      <c r="Y157" s="13">
        <v>27</v>
      </c>
      <c r="Z157" s="13">
        <v>30</v>
      </c>
      <c r="AA157" s="13">
        <v>51</v>
      </c>
      <c r="AB157"/>
      <c r="AC157" s="69"/>
      <c r="AD157" s="23"/>
      <c r="AE157" s="23"/>
      <c r="AF157" s="23"/>
    </row>
    <row r="158" spans="1:32" s="1" customFormat="1" ht="7.5" customHeight="1" x14ac:dyDescent="0.25">
      <c r="A158" s="2"/>
      <c r="B158" s="2"/>
      <c r="C158" s="2"/>
      <c r="D158" s="2"/>
      <c r="E158" s="2"/>
      <c r="F158" s="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/>
      <c r="AC158" s="69"/>
      <c r="AD158" s="23"/>
      <c r="AE158" s="23"/>
      <c r="AF158" s="23"/>
    </row>
    <row r="159" spans="1:32" s="1" customFormat="1" x14ac:dyDescent="0.25">
      <c r="A159" s="2"/>
      <c r="B159" s="27" t="s">
        <v>209</v>
      </c>
      <c r="C159" s="2" t="s">
        <v>43</v>
      </c>
      <c r="D159" s="2" t="s">
        <v>210</v>
      </c>
      <c r="E159" s="2"/>
      <c r="F159" s="2" t="s">
        <v>211</v>
      </c>
      <c r="G159" s="12"/>
      <c r="H159" s="13">
        <v>8</v>
      </c>
      <c r="I159" s="13">
        <v>7</v>
      </c>
      <c r="J159" s="13">
        <v>10</v>
      </c>
      <c r="K159" s="13">
        <v>11</v>
      </c>
      <c r="L159" s="13">
        <v>9</v>
      </c>
      <c r="M159" s="13">
        <v>6</v>
      </c>
      <c r="N159" s="13">
        <v>15</v>
      </c>
      <c r="O159" s="13">
        <v>4</v>
      </c>
      <c r="P159" s="13">
        <v>13</v>
      </c>
      <c r="Q159" s="13">
        <v>16</v>
      </c>
      <c r="R159" s="13">
        <v>8</v>
      </c>
      <c r="S159" s="13">
        <v>6</v>
      </c>
      <c r="T159" s="13">
        <v>6</v>
      </c>
      <c r="U159" s="13">
        <v>3</v>
      </c>
      <c r="V159" s="13"/>
      <c r="W159" s="13"/>
      <c r="X159" s="13"/>
      <c r="Y159" s="13"/>
      <c r="Z159" s="13"/>
      <c r="AA159" s="13"/>
      <c r="AB159"/>
      <c r="AC159" s="69"/>
      <c r="AD159" s="23"/>
      <c r="AE159" s="23"/>
      <c r="AF159" s="23"/>
    </row>
    <row r="160" spans="1:32" s="1" customFormat="1" x14ac:dyDescent="0.25">
      <c r="A160" s="2"/>
      <c r="B160" s="27" t="s">
        <v>209</v>
      </c>
      <c r="C160" s="2" t="s">
        <v>43</v>
      </c>
      <c r="D160" s="2" t="s">
        <v>212</v>
      </c>
      <c r="E160" s="44"/>
      <c r="F160" s="1" t="s">
        <v>213</v>
      </c>
      <c r="G160" s="12"/>
      <c r="H160" s="13">
        <v>4</v>
      </c>
      <c r="I160" s="13">
        <v>4</v>
      </c>
      <c r="J160" s="13">
        <v>7</v>
      </c>
      <c r="K160" s="13">
        <v>7</v>
      </c>
      <c r="L160" s="13">
        <v>13</v>
      </c>
      <c r="M160" s="13">
        <v>10</v>
      </c>
      <c r="N160" s="13">
        <v>16</v>
      </c>
      <c r="O160" s="13">
        <v>14</v>
      </c>
      <c r="P160" s="13">
        <v>11</v>
      </c>
      <c r="Q160" s="13">
        <v>10</v>
      </c>
      <c r="R160" s="13">
        <v>10</v>
      </c>
      <c r="S160" s="13">
        <v>11</v>
      </c>
      <c r="T160" s="13">
        <v>17</v>
      </c>
      <c r="U160" s="13">
        <v>31</v>
      </c>
      <c r="V160" s="13">
        <v>28</v>
      </c>
      <c r="W160" s="13">
        <v>44</v>
      </c>
      <c r="X160" s="13">
        <v>35</v>
      </c>
      <c r="Y160" s="13">
        <v>36</v>
      </c>
      <c r="Z160" s="13">
        <v>32</v>
      </c>
      <c r="AA160" s="13">
        <v>47</v>
      </c>
      <c r="AB160"/>
      <c r="AC160" s="69"/>
      <c r="AD160" s="23"/>
      <c r="AE160" s="23"/>
      <c r="AF160" s="23"/>
    </row>
    <row r="161" spans="1:32" s="1" customFormat="1" x14ac:dyDescent="0.25">
      <c r="A161" s="2"/>
      <c r="B161" s="27" t="s">
        <v>209</v>
      </c>
      <c r="C161" s="2" t="s">
        <v>43</v>
      </c>
      <c r="D161" s="2" t="s">
        <v>214</v>
      </c>
      <c r="E161" s="2"/>
      <c r="F161" s="2" t="s">
        <v>215</v>
      </c>
      <c r="G161" s="12"/>
      <c r="H161" s="13">
        <v>3</v>
      </c>
      <c r="I161" s="13">
        <v>7</v>
      </c>
      <c r="J161" s="13">
        <v>9</v>
      </c>
      <c r="K161" s="13">
        <v>4</v>
      </c>
      <c r="L161" s="13">
        <v>2</v>
      </c>
      <c r="M161" s="13">
        <v>4</v>
      </c>
      <c r="N161" s="13">
        <v>1</v>
      </c>
      <c r="O161" s="13">
        <v>7</v>
      </c>
      <c r="P161" s="13">
        <v>4</v>
      </c>
      <c r="Q161" s="13">
        <v>5</v>
      </c>
      <c r="R161" s="13">
        <v>3</v>
      </c>
      <c r="S161" s="13">
        <v>4</v>
      </c>
      <c r="T161" s="13">
        <v>3</v>
      </c>
      <c r="U161" s="13">
        <v>2</v>
      </c>
      <c r="V161" s="13"/>
      <c r="W161" s="13"/>
      <c r="X161" s="13"/>
      <c r="Y161" s="13"/>
      <c r="Z161" s="13"/>
      <c r="AA161" s="13"/>
      <c r="AB161"/>
      <c r="AC161" s="69"/>
      <c r="AD161" s="23"/>
      <c r="AE161" s="23"/>
      <c r="AF161" s="23"/>
    </row>
    <row r="162" spans="1:32" s="1" customFormat="1" x14ac:dyDescent="0.25">
      <c r="A162" s="2"/>
      <c r="B162" s="27" t="s">
        <v>209</v>
      </c>
      <c r="C162" s="2" t="s">
        <v>43</v>
      </c>
      <c r="D162" s="2" t="s">
        <v>216</v>
      </c>
      <c r="E162" s="2"/>
      <c r="F162" s="2" t="s">
        <v>217</v>
      </c>
      <c r="G162" s="12"/>
      <c r="H162" s="13">
        <v>19</v>
      </c>
      <c r="I162" s="13">
        <v>23</v>
      </c>
      <c r="J162" s="13">
        <v>21</v>
      </c>
      <c r="K162" s="13">
        <v>31</v>
      </c>
      <c r="L162" s="13">
        <v>21</v>
      </c>
      <c r="M162" s="13">
        <v>14</v>
      </c>
      <c r="N162" s="13">
        <v>17</v>
      </c>
      <c r="O162" s="13">
        <v>16</v>
      </c>
      <c r="P162" s="13">
        <v>12</v>
      </c>
      <c r="Q162" s="13">
        <v>11</v>
      </c>
      <c r="R162" s="13">
        <v>4</v>
      </c>
      <c r="S162" s="13">
        <v>9</v>
      </c>
      <c r="T162" s="13">
        <v>12</v>
      </c>
      <c r="U162" s="13">
        <v>6</v>
      </c>
      <c r="V162" s="13"/>
      <c r="W162" s="13"/>
      <c r="X162" s="13"/>
      <c r="Y162" s="13"/>
      <c r="Z162" s="13"/>
      <c r="AA162" s="13"/>
      <c r="AB162"/>
      <c r="AC162" s="69"/>
      <c r="AD162" s="23"/>
      <c r="AE162" s="23"/>
      <c r="AF162" s="23"/>
    </row>
    <row r="163" spans="1:32" customFormat="1" x14ac:dyDescent="0.25">
      <c r="A163" s="2"/>
      <c r="B163" s="27" t="s">
        <v>209</v>
      </c>
      <c r="C163" s="1" t="s">
        <v>184</v>
      </c>
      <c r="D163" s="2" t="s">
        <v>218</v>
      </c>
      <c r="E163" s="1"/>
      <c r="F163" s="1" t="s">
        <v>219</v>
      </c>
      <c r="G163" s="25" t="s">
        <v>39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>
        <v>2</v>
      </c>
      <c r="Z163" s="13">
        <v>11</v>
      </c>
      <c r="AA163" s="13">
        <v>17</v>
      </c>
      <c r="AC163" s="69"/>
      <c r="AD163" s="23"/>
      <c r="AE163" s="23"/>
      <c r="AF163" s="23"/>
    </row>
    <row r="164" spans="1:32" customFormat="1" ht="7.5" customHeight="1" x14ac:dyDescent="0.25">
      <c r="A164" s="2"/>
      <c r="B164" s="2"/>
      <c r="C164" s="2"/>
      <c r="D164" s="2"/>
      <c r="E164" s="2"/>
      <c r="F164" s="2"/>
      <c r="G164" s="2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C164" s="69"/>
      <c r="AD164" s="23"/>
      <c r="AE164" s="23"/>
      <c r="AF164" s="23"/>
    </row>
    <row r="165" spans="1:32" customFormat="1" x14ac:dyDescent="0.25">
      <c r="A165" s="2"/>
      <c r="B165" s="2" t="s">
        <v>220</v>
      </c>
      <c r="C165" s="2" t="s">
        <v>25</v>
      </c>
      <c r="D165" s="2" t="s">
        <v>221</v>
      </c>
      <c r="E165" s="1"/>
      <c r="F165" s="1" t="s">
        <v>220</v>
      </c>
      <c r="G165" s="22"/>
      <c r="H165" s="13">
        <v>0</v>
      </c>
      <c r="I165" s="13">
        <v>0</v>
      </c>
      <c r="J165" s="13">
        <v>0</v>
      </c>
      <c r="K165" s="13">
        <v>2</v>
      </c>
      <c r="L165" s="13">
        <v>3</v>
      </c>
      <c r="M165" s="13">
        <v>2</v>
      </c>
      <c r="N165" s="13">
        <v>2</v>
      </c>
      <c r="O165" s="13">
        <v>0</v>
      </c>
      <c r="P165" s="13">
        <v>2</v>
      </c>
      <c r="Q165" s="13">
        <v>0</v>
      </c>
      <c r="R165" s="13">
        <v>5</v>
      </c>
      <c r="S165" s="13">
        <v>2</v>
      </c>
      <c r="T165" s="13">
        <v>3</v>
      </c>
      <c r="U165" s="13">
        <v>1</v>
      </c>
      <c r="V165" s="13">
        <v>1</v>
      </c>
      <c r="W165" s="13">
        <v>1</v>
      </c>
      <c r="X165" s="13">
        <v>0</v>
      </c>
      <c r="Y165" s="13">
        <v>1</v>
      </c>
      <c r="Z165" s="13">
        <v>24</v>
      </c>
      <c r="AA165" s="13">
        <v>19</v>
      </c>
      <c r="AC165" s="69"/>
      <c r="AD165" s="23"/>
      <c r="AE165" s="23"/>
      <c r="AF165" s="23"/>
    </row>
    <row r="166" spans="1:32" customFormat="1" x14ac:dyDescent="0.25">
      <c r="A166" s="2"/>
      <c r="B166" s="2" t="s">
        <v>220</v>
      </c>
      <c r="C166" s="2" t="s">
        <v>43</v>
      </c>
      <c r="D166" s="2" t="s">
        <v>221</v>
      </c>
      <c r="E166" s="1"/>
      <c r="F166" s="1" t="s">
        <v>220</v>
      </c>
      <c r="G166" s="22"/>
      <c r="H166" s="13">
        <v>131</v>
      </c>
      <c r="I166" s="13">
        <v>128</v>
      </c>
      <c r="J166" s="13">
        <v>120</v>
      </c>
      <c r="K166" s="13">
        <v>116</v>
      </c>
      <c r="L166" s="13">
        <v>124</v>
      </c>
      <c r="M166" s="13">
        <v>104</v>
      </c>
      <c r="N166" s="13">
        <v>93</v>
      </c>
      <c r="O166" s="13">
        <v>104</v>
      </c>
      <c r="P166" s="13">
        <v>99</v>
      </c>
      <c r="Q166" s="13">
        <v>109</v>
      </c>
      <c r="R166" s="13">
        <v>106</v>
      </c>
      <c r="S166" s="13">
        <v>94</v>
      </c>
      <c r="T166" s="13">
        <v>96</v>
      </c>
      <c r="U166" s="13">
        <v>90</v>
      </c>
      <c r="V166" s="13">
        <v>84</v>
      </c>
      <c r="W166" s="13">
        <v>47</v>
      </c>
      <c r="X166" s="13">
        <v>50</v>
      </c>
      <c r="Y166" s="13">
        <v>50</v>
      </c>
      <c r="Z166" s="13"/>
      <c r="AA166" s="13"/>
      <c r="AC166" s="69"/>
      <c r="AD166" s="23"/>
      <c r="AE166" s="23"/>
      <c r="AF166" s="23"/>
    </row>
    <row r="167" spans="1:32" customFormat="1" ht="7.5" customHeight="1" x14ac:dyDescent="0.25">
      <c r="A167" s="2"/>
      <c r="B167" s="2"/>
      <c r="C167" s="2"/>
      <c r="D167" s="2"/>
      <c r="E167" s="1"/>
      <c r="F167" s="1"/>
      <c r="G167" s="22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C167" s="69"/>
      <c r="AD167" s="23"/>
      <c r="AE167" s="23"/>
      <c r="AF167" s="23"/>
    </row>
    <row r="168" spans="1:32" s="1" customFormat="1" ht="12.75" customHeight="1" x14ac:dyDescent="0.25">
      <c r="A168" s="2"/>
      <c r="B168" s="27" t="s">
        <v>172</v>
      </c>
      <c r="C168" s="2" t="s">
        <v>43</v>
      </c>
      <c r="D168" s="34" t="s">
        <v>222</v>
      </c>
      <c r="F168" s="28" t="s">
        <v>108</v>
      </c>
      <c r="G168" s="22"/>
      <c r="H168" s="13">
        <v>26</v>
      </c>
      <c r="I168" s="13">
        <v>19</v>
      </c>
      <c r="J168" s="13">
        <v>14</v>
      </c>
      <c r="K168" s="13">
        <v>14</v>
      </c>
      <c r="L168" s="13">
        <v>18</v>
      </c>
      <c r="M168" s="13">
        <v>17</v>
      </c>
      <c r="N168" s="13">
        <v>6</v>
      </c>
      <c r="O168" s="13">
        <v>5</v>
      </c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/>
      <c r="AC168" s="69"/>
    </row>
    <row r="169" spans="1:32" customFormat="1" ht="7.5" customHeight="1" x14ac:dyDescent="0.25">
      <c r="A169" s="2"/>
      <c r="B169" s="2"/>
      <c r="C169" s="2"/>
      <c r="D169" s="2"/>
      <c r="E169" s="1"/>
      <c r="F169" s="2"/>
      <c r="G169" s="18"/>
      <c r="H169" s="23"/>
      <c r="I169" s="23"/>
      <c r="J169" s="23"/>
      <c r="K169" s="23"/>
      <c r="L169" s="2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49"/>
      <c r="Y169" s="49"/>
      <c r="Z169" s="49"/>
      <c r="AA169" s="50"/>
      <c r="AB169" s="1"/>
      <c r="AC169" s="69"/>
      <c r="AD169" s="23"/>
      <c r="AE169" s="23"/>
      <c r="AF169" s="23"/>
    </row>
    <row r="170" spans="1:32" customFormat="1" ht="13" x14ac:dyDescent="0.3">
      <c r="A170" s="2"/>
      <c r="B170" s="2"/>
      <c r="C170" s="2"/>
      <c r="D170" s="3" t="s">
        <v>223</v>
      </c>
      <c r="E170" s="2"/>
      <c r="F170" s="2"/>
      <c r="G170" s="18"/>
      <c r="H170" s="69">
        <f t="shared" ref="H170:J170" si="23">SUM(H137,H141,H156)</f>
        <v>140</v>
      </c>
      <c r="I170" s="69">
        <f t="shared" ref="I170" si="24">SUM(I137,I141,I156)</f>
        <v>134</v>
      </c>
      <c r="J170" s="69">
        <f t="shared" si="23"/>
        <v>93</v>
      </c>
      <c r="K170" s="69">
        <f t="shared" ref="K170:L170" si="25">SUM(K137,K141,K156)</f>
        <v>116</v>
      </c>
      <c r="L170" s="69">
        <f t="shared" si="25"/>
        <v>122</v>
      </c>
      <c r="M170" s="69">
        <f t="shared" ref="M170:AA170" si="26">SUM(M137,M141,M156)</f>
        <v>153</v>
      </c>
      <c r="N170" s="69">
        <f t="shared" si="26"/>
        <v>177</v>
      </c>
      <c r="O170" s="69">
        <f t="shared" si="26"/>
        <v>210</v>
      </c>
      <c r="P170" s="69">
        <f t="shared" si="26"/>
        <v>190</v>
      </c>
      <c r="Q170" s="69">
        <f t="shared" si="26"/>
        <v>231</v>
      </c>
      <c r="R170" s="69">
        <f t="shared" si="26"/>
        <v>229</v>
      </c>
      <c r="S170" s="69">
        <f t="shared" si="26"/>
        <v>237</v>
      </c>
      <c r="T170" s="69">
        <f t="shared" si="26"/>
        <v>248</v>
      </c>
      <c r="U170" s="69">
        <f t="shared" si="26"/>
        <v>293</v>
      </c>
      <c r="V170" s="69">
        <f t="shared" si="26"/>
        <v>257</v>
      </c>
      <c r="W170" s="69">
        <f t="shared" si="26"/>
        <v>240</v>
      </c>
      <c r="X170" s="69">
        <f t="shared" si="26"/>
        <v>289</v>
      </c>
      <c r="Y170" s="69">
        <f t="shared" si="26"/>
        <v>283</v>
      </c>
      <c r="Z170" s="69">
        <f t="shared" si="26"/>
        <v>260</v>
      </c>
      <c r="AA170" s="69">
        <f t="shared" si="26"/>
        <v>245</v>
      </c>
      <c r="AC170" s="69"/>
      <c r="AD170" s="23"/>
      <c r="AE170" s="23"/>
      <c r="AF170" s="23"/>
    </row>
    <row r="171" spans="1:32" customFormat="1" ht="13.5" thickBot="1" x14ac:dyDescent="0.35">
      <c r="A171" s="2"/>
      <c r="B171" s="2"/>
      <c r="C171" s="85"/>
      <c r="D171" s="59" t="s">
        <v>224</v>
      </c>
      <c r="E171" s="85"/>
      <c r="F171" s="2"/>
      <c r="G171" s="22"/>
      <c r="H171" s="13">
        <f t="shared" ref="H171:I171" si="27">H172-H170</f>
        <v>475</v>
      </c>
      <c r="I171" s="13">
        <f t="shared" si="27"/>
        <v>495</v>
      </c>
      <c r="J171" s="13">
        <f t="shared" ref="J171:K171" si="28">J172-J170</f>
        <v>503</v>
      </c>
      <c r="K171" s="13">
        <f t="shared" si="28"/>
        <v>520</v>
      </c>
      <c r="L171" s="13">
        <f t="shared" ref="L171:AA171" si="29">L172-L170</f>
        <v>510</v>
      </c>
      <c r="M171" s="13">
        <f t="shared" si="29"/>
        <v>441</v>
      </c>
      <c r="N171" s="13">
        <f t="shared" si="29"/>
        <v>425</v>
      </c>
      <c r="O171" s="13">
        <f t="shared" si="29"/>
        <v>377</v>
      </c>
      <c r="P171" s="13">
        <f t="shared" si="29"/>
        <v>366</v>
      </c>
      <c r="Q171" s="13">
        <f t="shared" si="29"/>
        <v>329</v>
      </c>
      <c r="R171" s="13">
        <f t="shared" si="29"/>
        <v>315</v>
      </c>
      <c r="S171" s="13">
        <f t="shared" si="29"/>
        <v>275</v>
      </c>
      <c r="T171" s="13">
        <f t="shared" si="29"/>
        <v>271</v>
      </c>
      <c r="U171" s="13">
        <f t="shared" si="29"/>
        <v>270</v>
      </c>
      <c r="V171" s="13">
        <f t="shared" si="29"/>
        <v>234</v>
      </c>
      <c r="W171" s="13">
        <f t="shared" si="29"/>
        <v>192</v>
      </c>
      <c r="X171" s="13">
        <f t="shared" si="29"/>
        <v>187</v>
      </c>
      <c r="Y171" s="13">
        <f t="shared" si="29"/>
        <v>197</v>
      </c>
      <c r="Z171" s="13">
        <f t="shared" si="29"/>
        <v>140</v>
      </c>
      <c r="AA171" s="13">
        <f t="shared" si="29"/>
        <v>204</v>
      </c>
      <c r="AC171" s="69"/>
      <c r="AD171" s="23"/>
      <c r="AE171" s="23"/>
      <c r="AF171" s="23"/>
    </row>
    <row r="172" spans="1:32" customFormat="1" ht="13.5" thickTop="1" x14ac:dyDescent="0.3">
      <c r="A172" s="29" t="s">
        <v>225</v>
      </c>
      <c r="B172" s="30"/>
      <c r="C172" s="1"/>
      <c r="D172" s="29"/>
      <c r="E172" s="1"/>
      <c r="F172" s="46"/>
      <c r="G172" s="12"/>
      <c r="H172" s="31">
        <f>SUM(H136:H155,H157:H169)</f>
        <v>615</v>
      </c>
      <c r="I172" s="31">
        <f t="shared" ref="I172" si="30">SUM(I136:I154,I157:I169)</f>
        <v>629</v>
      </c>
      <c r="J172" s="31">
        <f t="shared" ref="H172:J172" si="31">SUM(J136:J154,J157:J169)</f>
        <v>596</v>
      </c>
      <c r="K172" s="31">
        <f t="shared" ref="K172:L172" si="32">SUM(K136:K154,K157:K169)</f>
        <v>636</v>
      </c>
      <c r="L172" s="31">
        <f t="shared" si="32"/>
        <v>632</v>
      </c>
      <c r="M172" s="31">
        <f t="shared" ref="M172:AA172" si="33">SUM(M136:M154,M157:M169)</f>
        <v>594</v>
      </c>
      <c r="N172" s="31">
        <f t="shared" si="33"/>
        <v>602</v>
      </c>
      <c r="O172" s="31">
        <f t="shared" si="33"/>
        <v>587</v>
      </c>
      <c r="P172" s="31">
        <f t="shared" si="33"/>
        <v>556</v>
      </c>
      <c r="Q172" s="31">
        <f t="shared" si="33"/>
        <v>560</v>
      </c>
      <c r="R172" s="31">
        <f t="shared" si="33"/>
        <v>544</v>
      </c>
      <c r="S172" s="31">
        <f t="shared" si="33"/>
        <v>512</v>
      </c>
      <c r="T172" s="31">
        <f t="shared" si="33"/>
        <v>519</v>
      </c>
      <c r="U172" s="31">
        <f t="shared" si="33"/>
        <v>563</v>
      </c>
      <c r="V172" s="31">
        <f t="shared" si="33"/>
        <v>491</v>
      </c>
      <c r="W172" s="31">
        <f t="shared" si="33"/>
        <v>432</v>
      </c>
      <c r="X172" s="31">
        <f t="shared" si="33"/>
        <v>476</v>
      </c>
      <c r="Y172" s="31">
        <f t="shared" si="33"/>
        <v>480</v>
      </c>
      <c r="Z172" s="31">
        <f t="shared" si="33"/>
        <v>400</v>
      </c>
      <c r="AA172" s="31">
        <f t="shared" si="33"/>
        <v>449</v>
      </c>
      <c r="AC172" s="69"/>
      <c r="AD172" s="23"/>
      <c r="AE172" s="23"/>
      <c r="AF172" s="23"/>
    </row>
    <row r="173" spans="1:32" customFormat="1" x14ac:dyDescent="0.25">
      <c r="A173" s="2"/>
      <c r="B173" s="2"/>
      <c r="C173" s="2"/>
      <c r="D173" s="2"/>
      <c r="E173" s="1"/>
      <c r="F173" s="1"/>
      <c r="G173" s="12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C173" s="69"/>
      <c r="AD173" s="23"/>
      <c r="AE173" s="23"/>
      <c r="AF173" s="23"/>
    </row>
    <row r="174" spans="1:32" customFormat="1" x14ac:dyDescent="0.25">
      <c r="A174" s="2"/>
      <c r="B174" s="2"/>
      <c r="C174" s="2"/>
      <c r="D174" s="2"/>
      <c r="E174" s="1"/>
      <c r="F174" s="1"/>
      <c r="G174" s="60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C174" s="69"/>
      <c r="AD174" s="23"/>
      <c r="AE174" s="23"/>
      <c r="AF174" s="23"/>
    </row>
    <row r="175" spans="1:32" customFormat="1" ht="13" x14ac:dyDescent="0.3">
      <c r="A175" s="2"/>
      <c r="B175" s="3" t="s">
        <v>226</v>
      </c>
      <c r="C175" s="1"/>
      <c r="D175" s="23"/>
      <c r="E175" s="1"/>
      <c r="F175" s="1"/>
      <c r="G175" s="60"/>
      <c r="H175" s="41">
        <f>SUM(H78:H83,H85:H108,H118:H126,H129:H129,H137,H141,H153:H154)</f>
        <v>404</v>
      </c>
      <c r="I175" s="41">
        <f>SUM(I78:I83,I85:I108,I118:I126,I129:I129,I137,I141,I153:I154)</f>
        <v>367</v>
      </c>
      <c r="J175" s="41">
        <f>SUM(J78:J83,J85:J108,J118:J126,J129:J129,J137,J141,J153:J154)</f>
        <v>357</v>
      </c>
      <c r="K175" s="41">
        <f>SUM(K78:K83,K85:K108,K118:K126,K129:K129,K137,K141,K153:K154)</f>
        <v>334</v>
      </c>
      <c r="L175" s="41">
        <f t="shared" ref="L175:AA175" si="34">SUM(L78:L83,L85:L108,L118:L126,L129,L137,L141,L153:L154)</f>
        <v>366</v>
      </c>
      <c r="M175" s="41">
        <f t="shared" si="34"/>
        <v>441</v>
      </c>
      <c r="N175" s="41">
        <f t="shared" si="34"/>
        <v>494</v>
      </c>
      <c r="O175" s="41">
        <f t="shared" si="34"/>
        <v>568</v>
      </c>
      <c r="P175" s="41">
        <f t="shared" si="34"/>
        <v>549</v>
      </c>
      <c r="Q175" s="41">
        <f t="shared" si="34"/>
        <v>581</v>
      </c>
      <c r="R175" s="41">
        <f t="shared" si="34"/>
        <v>635</v>
      </c>
      <c r="S175" s="41">
        <f t="shared" si="34"/>
        <v>581</v>
      </c>
      <c r="T175" s="41">
        <f t="shared" si="34"/>
        <v>520</v>
      </c>
      <c r="U175" s="41">
        <f t="shared" si="34"/>
        <v>660</v>
      </c>
      <c r="V175" s="41">
        <f t="shared" si="34"/>
        <v>671</v>
      </c>
      <c r="W175" s="41">
        <f t="shared" si="34"/>
        <v>655</v>
      </c>
      <c r="X175" s="41">
        <f t="shared" si="34"/>
        <v>641</v>
      </c>
      <c r="Y175" s="41">
        <f t="shared" si="34"/>
        <v>783</v>
      </c>
      <c r="Z175" s="41">
        <f t="shared" si="34"/>
        <v>633</v>
      </c>
      <c r="AA175" s="41">
        <f t="shared" si="34"/>
        <v>634</v>
      </c>
      <c r="AC175" s="69"/>
      <c r="AD175" s="23"/>
      <c r="AE175" s="23"/>
      <c r="AF175" s="23"/>
    </row>
    <row r="176" spans="1:32" customFormat="1" ht="13" x14ac:dyDescent="0.3">
      <c r="A176" s="2"/>
      <c r="B176" s="3" t="s">
        <v>227</v>
      </c>
      <c r="C176" s="1"/>
      <c r="D176" s="23"/>
      <c r="E176" s="1"/>
      <c r="F176" s="1"/>
      <c r="G176" s="22"/>
      <c r="H176" s="61">
        <f t="shared" ref="H176:I176" si="35">H175/SUM(H178:H181)</f>
        <v>0.2501547987616099</v>
      </c>
      <c r="I176" s="61">
        <f t="shared" si="35"/>
        <v>0.2381570408825438</v>
      </c>
      <c r="J176" s="61">
        <f t="shared" ref="J176:K176" si="36">J175/SUM(J178:J181)</f>
        <v>0.22466960352422907</v>
      </c>
      <c r="K176" s="61">
        <f t="shared" si="36"/>
        <v>0.20901126408010012</v>
      </c>
      <c r="L176" s="61">
        <f t="shared" ref="L176:AA176" si="37">L175/SUM(L178:L181)</f>
        <v>0.23208623969562461</v>
      </c>
      <c r="M176" s="61">
        <f t="shared" si="37"/>
        <v>0.26939523518631642</v>
      </c>
      <c r="N176" s="61">
        <f t="shared" si="37"/>
        <v>0.29492537313432837</v>
      </c>
      <c r="O176" s="61">
        <f t="shared" si="37"/>
        <v>0.35566687539135877</v>
      </c>
      <c r="P176" s="61">
        <f t="shared" si="37"/>
        <v>0.37448840381991816</v>
      </c>
      <c r="Q176" s="61">
        <f t="shared" si="37"/>
        <v>0.39124579124579123</v>
      </c>
      <c r="R176" s="61">
        <f t="shared" si="37"/>
        <v>0.42503346720214191</v>
      </c>
      <c r="S176" s="61">
        <f t="shared" si="37"/>
        <v>0.42532942898975112</v>
      </c>
      <c r="T176" s="61">
        <f t="shared" si="37"/>
        <v>0.40435458786936235</v>
      </c>
      <c r="U176" s="61">
        <f t="shared" si="37"/>
        <v>0.46478873239436619</v>
      </c>
      <c r="V176" s="61">
        <f t="shared" si="37"/>
        <v>0.49085588880760789</v>
      </c>
      <c r="W176" s="61">
        <f t="shared" si="37"/>
        <v>0.51493710691823902</v>
      </c>
      <c r="X176" s="61">
        <f t="shared" si="37"/>
        <v>0.52497952497952494</v>
      </c>
      <c r="Y176" s="61">
        <f t="shared" si="37"/>
        <v>0.58520179372197312</v>
      </c>
      <c r="Z176" s="61">
        <f t="shared" si="37"/>
        <v>0.57597816196542306</v>
      </c>
      <c r="AA176" s="61">
        <f t="shared" si="37"/>
        <v>0.53957446808510634</v>
      </c>
      <c r="AC176" s="69"/>
      <c r="AD176" s="23"/>
      <c r="AE176" s="23"/>
      <c r="AF176" s="23"/>
    </row>
    <row r="177" spans="1:30" ht="13" x14ac:dyDescent="0.3">
      <c r="A177" s="2"/>
      <c r="B177" s="1"/>
      <c r="D177" s="3"/>
      <c r="E177" s="1"/>
      <c r="G177" s="22"/>
      <c r="H177" s="61"/>
      <c r="I177" s="61"/>
      <c r="J177" s="61"/>
      <c r="K177" s="61"/>
      <c r="L177" s="61"/>
      <c r="M177" s="79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C177" s="69"/>
    </row>
    <row r="178" spans="1:30" ht="13" x14ac:dyDescent="0.3">
      <c r="A178" s="2"/>
      <c r="B178" s="1"/>
      <c r="C178" s="2" t="s">
        <v>25</v>
      </c>
      <c r="D178" s="57" t="s">
        <v>228</v>
      </c>
      <c r="E178" s="2"/>
      <c r="F178" s="57"/>
      <c r="G178" s="22"/>
      <c r="H178" s="13">
        <f>SUMIFS(H$6:H$108,$C$6:$C$108,C112)+SUMIFS(H$118:H$168,$C$118:$C$168,C178)</f>
        <v>483</v>
      </c>
      <c r="I178" s="13">
        <f>SUMIFS(I$6:I$108,$C$6:$C$108,$C112)+SUMIFS(I$118:I$168,$C$118:$C$168,$C178)</f>
        <v>459</v>
      </c>
      <c r="J178" s="13">
        <f>SUMIFS(J$6:J$108,$C$6:$C$108,$C112)+SUMIFS(J$118:J$168,$C$118:$C$168,$C178)</f>
        <v>446</v>
      </c>
      <c r="K178" s="13">
        <f t="shared" ref="K178:AA178" si="38">SUM(K112,K118,K120,K122,K125,K142,K165)-K180</f>
        <v>506</v>
      </c>
      <c r="L178" s="13">
        <f t="shared" si="38"/>
        <v>524</v>
      </c>
      <c r="M178" s="13">
        <f t="shared" si="38"/>
        <v>564</v>
      </c>
      <c r="N178" s="13">
        <f t="shared" si="38"/>
        <v>565</v>
      </c>
      <c r="O178" s="13">
        <f t="shared" si="38"/>
        <v>511</v>
      </c>
      <c r="P178" s="13">
        <f t="shared" si="38"/>
        <v>442</v>
      </c>
      <c r="Q178" s="13">
        <f t="shared" si="38"/>
        <v>459</v>
      </c>
      <c r="R178" s="13">
        <f t="shared" si="38"/>
        <v>472</v>
      </c>
      <c r="S178" s="13">
        <f t="shared" si="38"/>
        <v>431</v>
      </c>
      <c r="T178" s="13">
        <f t="shared" si="38"/>
        <v>426</v>
      </c>
      <c r="U178" s="13">
        <f t="shared" si="38"/>
        <v>400</v>
      </c>
      <c r="V178" s="13">
        <f t="shared" si="38"/>
        <v>426</v>
      </c>
      <c r="W178" s="13">
        <f t="shared" si="38"/>
        <v>384</v>
      </c>
      <c r="X178" s="13">
        <f t="shared" si="38"/>
        <v>355</v>
      </c>
      <c r="Y178" s="13">
        <f t="shared" si="38"/>
        <v>330</v>
      </c>
      <c r="Z178" s="13">
        <f t="shared" si="38"/>
        <v>306</v>
      </c>
      <c r="AA178" s="13">
        <f t="shared" si="38"/>
        <v>313</v>
      </c>
      <c r="AC178" s="69"/>
    </row>
    <row r="179" spans="1:30" ht="13" x14ac:dyDescent="0.3">
      <c r="A179" s="2"/>
      <c r="B179" s="1"/>
      <c r="C179" s="2" t="s">
        <v>43</v>
      </c>
      <c r="D179" s="57" t="s">
        <v>156</v>
      </c>
      <c r="E179" s="2"/>
      <c r="F179" s="57"/>
      <c r="G179" s="60"/>
      <c r="H179" s="13">
        <f>SUMIFS(H$6:H$108,$C$6:$C$108,$C113)+SUMIFS(H$118:H$168,$C$118:$C$168,$C179)-H144</f>
        <v>991</v>
      </c>
      <c r="I179" s="13">
        <f>SUMIFS(I$6:I$108,$C$6:$C$108,$C113)+SUMIFS(I$118:I$168,$C$118:$C$168,$C179)</f>
        <v>947</v>
      </c>
      <c r="J179" s="13">
        <f>SUM(J113,J119,J121,J123,J126,J129:J131,J137:J140,J143:J152,J157:J162,J166:J168)</f>
        <v>1051</v>
      </c>
      <c r="K179" s="13">
        <f>SUM(K113,K119,K121,K123,K126,K129:K131,K137:K140,K143:K152,K157:K162,K166:K169)</f>
        <v>983</v>
      </c>
      <c r="L179" s="13">
        <f t="shared" ref="L179:AA179" si="39">SUM(L113,L119,L121,L123,L126,L129,L131,L137:L140,L143:L152,L157:L162,L166:L169)</f>
        <v>946</v>
      </c>
      <c r="M179" s="13">
        <f t="shared" si="39"/>
        <v>931</v>
      </c>
      <c r="N179" s="13">
        <f t="shared" si="39"/>
        <v>945</v>
      </c>
      <c r="O179" s="13">
        <f t="shared" si="39"/>
        <v>883</v>
      </c>
      <c r="P179" s="13">
        <f t="shared" si="39"/>
        <v>840</v>
      </c>
      <c r="Q179" s="13">
        <f t="shared" si="39"/>
        <v>801</v>
      </c>
      <c r="R179" s="13">
        <f t="shared" si="39"/>
        <v>813</v>
      </c>
      <c r="S179" s="13">
        <f t="shared" si="39"/>
        <v>725</v>
      </c>
      <c r="T179" s="13">
        <f t="shared" si="39"/>
        <v>637</v>
      </c>
      <c r="U179" s="13">
        <f t="shared" si="39"/>
        <v>769</v>
      </c>
      <c r="V179" s="13">
        <f t="shared" si="39"/>
        <v>706</v>
      </c>
      <c r="W179" s="13">
        <f t="shared" si="39"/>
        <v>670</v>
      </c>
      <c r="X179" s="13">
        <f t="shared" si="39"/>
        <v>601</v>
      </c>
      <c r="Y179" s="13">
        <f t="shared" si="39"/>
        <v>750</v>
      </c>
      <c r="Z179" s="13">
        <f t="shared" si="39"/>
        <v>555</v>
      </c>
      <c r="AA179" s="13">
        <f t="shared" si="39"/>
        <v>628</v>
      </c>
      <c r="AC179" s="69"/>
    </row>
    <row r="180" spans="1:30" ht="13" x14ac:dyDescent="0.3">
      <c r="A180" s="2"/>
      <c r="B180" s="1"/>
      <c r="C180" s="2" t="s">
        <v>30</v>
      </c>
      <c r="D180" s="57" t="s">
        <v>229</v>
      </c>
      <c r="E180" s="2"/>
      <c r="F180" s="57"/>
      <c r="G180" s="60"/>
      <c r="H180" s="13">
        <f>H9</f>
        <v>1</v>
      </c>
      <c r="I180" s="13">
        <f t="shared" ref="I180:J180" si="40">I9</f>
        <v>1</v>
      </c>
      <c r="J180" s="13">
        <f t="shared" si="40"/>
        <v>0</v>
      </c>
      <c r="K180" s="13">
        <f t="shared" ref="K180:T180" si="41">K9</f>
        <v>3</v>
      </c>
      <c r="L180" s="13">
        <f t="shared" si="41"/>
        <v>1</v>
      </c>
      <c r="M180" s="13">
        <f t="shared" si="41"/>
        <v>1</v>
      </c>
      <c r="N180" s="13">
        <f t="shared" si="41"/>
        <v>3</v>
      </c>
      <c r="O180" s="13">
        <f t="shared" si="41"/>
        <v>2</v>
      </c>
      <c r="P180" s="13">
        <f t="shared" si="41"/>
        <v>5</v>
      </c>
      <c r="Q180" s="13">
        <f t="shared" si="41"/>
        <v>5</v>
      </c>
      <c r="R180" s="13">
        <f t="shared" si="41"/>
        <v>2</v>
      </c>
      <c r="S180" s="13">
        <f t="shared" si="41"/>
        <v>2</v>
      </c>
      <c r="T180" s="13">
        <f t="shared" si="41"/>
        <v>2</v>
      </c>
      <c r="U180" s="13"/>
      <c r="V180" s="13"/>
      <c r="W180" s="13"/>
      <c r="X180" s="13"/>
      <c r="Y180" s="13"/>
      <c r="Z180" s="13"/>
      <c r="AA180" s="13"/>
      <c r="AC180" s="69"/>
    </row>
    <row r="181" spans="1:30" ht="13.5" thickBot="1" x14ac:dyDescent="0.35">
      <c r="A181" s="2"/>
      <c r="B181" s="1"/>
      <c r="C181" s="2" t="s">
        <v>184</v>
      </c>
      <c r="D181" s="57" t="s">
        <v>230</v>
      </c>
      <c r="E181" s="2"/>
      <c r="F181" s="57"/>
      <c r="G181" s="60"/>
      <c r="H181" s="90">
        <f>SUMIFS(H6:H168,C6:C168,C181)-H156</f>
        <v>140</v>
      </c>
      <c r="I181" s="13">
        <f>SUMIFS(I$6:I$168,$C$6:$C$168,$C$181)-I$156</f>
        <v>134</v>
      </c>
      <c r="J181" s="13">
        <f>SUMIFS(J$6:J$168,$C$6:$C$168,$C$181)-J$156</f>
        <v>92</v>
      </c>
      <c r="K181" s="13">
        <f t="shared" ref="K181:AA181" si="42">SUM(K141,K153,K154,K163)</f>
        <v>106</v>
      </c>
      <c r="L181" s="13">
        <f t="shared" si="42"/>
        <v>106</v>
      </c>
      <c r="M181" s="13">
        <f t="shared" si="42"/>
        <v>141</v>
      </c>
      <c r="N181" s="13">
        <f t="shared" si="42"/>
        <v>162</v>
      </c>
      <c r="O181" s="13">
        <f t="shared" si="42"/>
        <v>201</v>
      </c>
      <c r="P181" s="13">
        <f t="shared" si="42"/>
        <v>179</v>
      </c>
      <c r="Q181" s="13">
        <f t="shared" si="42"/>
        <v>220</v>
      </c>
      <c r="R181" s="13">
        <f t="shared" si="42"/>
        <v>207</v>
      </c>
      <c r="S181" s="13">
        <f t="shared" si="42"/>
        <v>208</v>
      </c>
      <c r="T181" s="13">
        <f t="shared" si="42"/>
        <v>221</v>
      </c>
      <c r="U181" s="13">
        <f t="shared" si="42"/>
        <v>251</v>
      </c>
      <c r="V181" s="13">
        <f t="shared" si="42"/>
        <v>235</v>
      </c>
      <c r="W181" s="13">
        <f t="shared" si="42"/>
        <v>218</v>
      </c>
      <c r="X181" s="13">
        <f t="shared" si="42"/>
        <v>265</v>
      </c>
      <c r="Y181" s="13">
        <f t="shared" si="42"/>
        <v>258</v>
      </c>
      <c r="Z181" s="13">
        <f t="shared" si="42"/>
        <v>238</v>
      </c>
      <c r="AA181" s="13">
        <f t="shared" si="42"/>
        <v>234</v>
      </c>
      <c r="AC181" s="69"/>
    </row>
    <row r="182" spans="1:30" s="1" customFormat="1" ht="12.75" customHeight="1" thickTop="1" x14ac:dyDescent="0.3">
      <c r="A182" s="2"/>
      <c r="D182" s="29" t="s">
        <v>231</v>
      </c>
      <c r="E182" s="30"/>
      <c r="F182" s="30"/>
      <c r="G182" s="22"/>
      <c r="H182" s="31">
        <f t="shared" ref="H182:J182" si="43">SUM(H178:H181)</f>
        <v>1615</v>
      </c>
      <c r="I182" s="31">
        <f t="shared" ref="I182" si="44">SUM(I178:I181)</f>
        <v>1541</v>
      </c>
      <c r="J182" s="31">
        <f t="shared" si="43"/>
        <v>1589</v>
      </c>
      <c r="K182" s="31">
        <f t="shared" ref="K182:M182" si="45">SUM(K178:K181)</f>
        <v>1598</v>
      </c>
      <c r="L182" s="31">
        <f t="shared" si="45"/>
        <v>1577</v>
      </c>
      <c r="M182" s="31">
        <f t="shared" si="45"/>
        <v>1637</v>
      </c>
      <c r="N182" s="31">
        <f t="shared" ref="N182:AA182" si="46">SUM(N178:N181)</f>
        <v>1675</v>
      </c>
      <c r="O182" s="31">
        <f t="shared" si="46"/>
        <v>1597</v>
      </c>
      <c r="P182" s="31">
        <f t="shared" si="46"/>
        <v>1466</v>
      </c>
      <c r="Q182" s="31">
        <f t="shared" si="46"/>
        <v>1485</v>
      </c>
      <c r="R182" s="31">
        <f t="shared" si="46"/>
        <v>1494</v>
      </c>
      <c r="S182" s="31">
        <f t="shared" si="46"/>
        <v>1366</v>
      </c>
      <c r="T182" s="31">
        <f t="shared" si="46"/>
        <v>1286</v>
      </c>
      <c r="U182" s="31">
        <f t="shared" si="46"/>
        <v>1420</v>
      </c>
      <c r="V182" s="31">
        <f t="shared" si="46"/>
        <v>1367</v>
      </c>
      <c r="W182" s="31">
        <f t="shared" si="46"/>
        <v>1272</v>
      </c>
      <c r="X182" s="31">
        <f t="shared" si="46"/>
        <v>1221</v>
      </c>
      <c r="Y182" s="31">
        <f t="shared" si="46"/>
        <v>1338</v>
      </c>
      <c r="Z182" s="31">
        <f t="shared" si="46"/>
        <v>1099</v>
      </c>
      <c r="AA182" s="31">
        <f t="shared" si="46"/>
        <v>1175</v>
      </c>
      <c r="AB182"/>
      <c r="AC182" s="69"/>
      <c r="AD182" s="15"/>
    </row>
    <row r="183" spans="1:30" ht="14" x14ac:dyDescent="0.3">
      <c r="C183" s="44"/>
      <c r="F183" s="44"/>
      <c r="G183" s="60"/>
      <c r="H183" s="23"/>
      <c r="I183" s="23"/>
      <c r="J183" s="23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15"/>
      <c r="AC183" s="69"/>
      <c r="AD183" s="1"/>
    </row>
    <row r="184" spans="1:30" x14ac:dyDescent="0.25">
      <c r="C184" s="44"/>
      <c r="F184" s="44"/>
      <c r="H184" s="23"/>
      <c r="I184" s="23"/>
      <c r="J184" s="23"/>
      <c r="AB184" s="1"/>
      <c r="AC184" s="69"/>
    </row>
    <row r="185" spans="1:30" ht="14" x14ac:dyDescent="0.3">
      <c r="A185" s="15"/>
      <c r="B185" s="16" t="s">
        <v>232</v>
      </c>
      <c r="C185" s="62"/>
      <c r="D185" s="15"/>
      <c r="E185" s="15"/>
      <c r="F185" s="62"/>
      <c r="H185" s="23"/>
      <c r="I185" s="23"/>
      <c r="J185" s="23"/>
      <c r="Z185" s="50"/>
      <c r="AA185" s="23"/>
      <c r="AB185" s="23"/>
      <c r="AC185" s="69"/>
    </row>
    <row r="186" spans="1:30" ht="13" x14ac:dyDescent="0.3">
      <c r="A186" s="21" t="s">
        <v>23</v>
      </c>
      <c r="B186" s="2"/>
      <c r="C186" s="2"/>
      <c r="D186" s="2"/>
      <c r="E186" s="1"/>
      <c r="F186" s="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23"/>
      <c r="AC186" s="69"/>
    </row>
    <row r="187" spans="1:30" x14ac:dyDescent="0.25">
      <c r="A187" s="33"/>
      <c r="B187" s="33" t="s">
        <v>45</v>
      </c>
      <c r="C187" s="33" t="s">
        <v>233</v>
      </c>
      <c r="D187" s="33" t="s">
        <v>46</v>
      </c>
      <c r="E187" s="33"/>
      <c r="F187" s="33" t="s">
        <v>45</v>
      </c>
      <c r="G187" s="12"/>
      <c r="H187" s="13">
        <v>0</v>
      </c>
      <c r="I187" s="13">
        <v>5</v>
      </c>
      <c r="J187" s="13">
        <v>4</v>
      </c>
      <c r="K187" s="13">
        <v>3</v>
      </c>
      <c r="L187" s="13">
        <v>9</v>
      </c>
      <c r="M187" s="13">
        <v>2</v>
      </c>
      <c r="N187" s="13">
        <v>10</v>
      </c>
      <c r="O187" s="13">
        <v>7</v>
      </c>
      <c r="P187" s="13">
        <v>8</v>
      </c>
      <c r="Q187" s="13">
        <v>3</v>
      </c>
      <c r="R187" s="13">
        <v>9</v>
      </c>
      <c r="S187" s="13">
        <v>4</v>
      </c>
      <c r="T187" s="13">
        <v>3</v>
      </c>
      <c r="U187" s="13">
        <v>12</v>
      </c>
      <c r="V187" s="13">
        <v>7</v>
      </c>
      <c r="W187" s="13">
        <v>7</v>
      </c>
      <c r="X187" s="13">
        <v>7</v>
      </c>
      <c r="Y187" s="13">
        <v>6</v>
      </c>
      <c r="Z187" s="13">
        <v>6</v>
      </c>
      <c r="AA187" s="13">
        <v>1</v>
      </c>
      <c r="AB187" s="23"/>
      <c r="AC187" s="69"/>
    </row>
    <row r="188" spans="1:30" ht="7.5" customHeight="1" x14ac:dyDescent="0.25">
      <c r="A188" s="2"/>
      <c r="B188" s="2"/>
      <c r="C188" s="2"/>
      <c r="D188" s="2"/>
      <c r="E188" s="2"/>
      <c r="F188" s="2"/>
      <c r="G188" s="2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23"/>
      <c r="AC188" s="69"/>
    </row>
    <row r="189" spans="1:30" x14ac:dyDescent="0.25">
      <c r="A189" s="2"/>
      <c r="B189" s="2" t="s">
        <v>53</v>
      </c>
      <c r="C189" s="2" t="s">
        <v>234</v>
      </c>
      <c r="D189" s="2" t="s">
        <v>235</v>
      </c>
      <c r="E189" s="1"/>
      <c r="F189" s="26" t="s">
        <v>236</v>
      </c>
      <c r="G189" s="22"/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/>
      <c r="AA189" s="13"/>
      <c r="AB189" s="23"/>
      <c r="AC189" s="69"/>
    </row>
    <row r="190" spans="1:30" s="1" customFormat="1" ht="12.75" customHeight="1" x14ac:dyDescent="0.25">
      <c r="A190" s="2"/>
      <c r="B190" s="2" t="s">
        <v>53</v>
      </c>
      <c r="C190" s="2" t="s">
        <v>233</v>
      </c>
      <c r="D190" s="1" t="s">
        <v>54</v>
      </c>
      <c r="E190" s="2"/>
      <c r="F190" s="2" t="s">
        <v>237</v>
      </c>
      <c r="G190" s="22"/>
      <c r="H190" s="13">
        <v>4</v>
      </c>
      <c r="I190" s="13">
        <v>4</v>
      </c>
      <c r="J190" s="13">
        <v>5</v>
      </c>
      <c r="K190" s="13">
        <v>2</v>
      </c>
      <c r="L190" s="13">
        <v>7</v>
      </c>
      <c r="M190" s="13">
        <v>4</v>
      </c>
      <c r="N190" s="13">
        <v>7</v>
      </c>
      <c r="O190" s="13">
        <v>5</v>
      </c>
      <c r="P190" s="13">
        <v>4</v>
      </c>
      <c r="Q190" s="13">
        <v>4</v>
      </c>
      <c r="R190" s="13">
        <v>4</v>
      </c>
      <c r="S190" s="13">
        <v>3</v>
      </c>
      <c r="T190" s="13">
        <v>8</v>
      </c>
      <c r="U190" s="13">
        <v>7</v>
      </c>
      <c r="V190" s="13">
        <v>4</v>
      </c>
      <c r="W190" s="13">
        <v>11</v>
      </c>
      <c r="X190" s="13">
        <v>7</v>
      </c>
      <c r="Y190" s="13">
        <v>6</v>
      </c>
      <c r="Z190" s="13">
        <v>4</v>
      </c>
      <c r="AA190" s="13">
        <v>5</v>
      </c>
      <c r="AB190" s="23"/>
      <c r="AC190" s="69"/>
      <c r="AD190" s="23"/>
    </row>
    <row r="191" spans="1:30" ht="7.5" customHeight="1" x14ac:dyDescent="0.25">
      <c r="A191" s="2"/>
      <c r="B191" s="2"/>
      <c r="C191" s="2"/>
      <c r="D191" s="1"/>
      <c r="E191" s="2"/>
      <c r="F191" s="2"/>
      <c r="G191" s="22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23"/>
      <c r="AC191" s="69"/>
      <c r="AD191" s="1"/>
    </row>
    <row r="192" spans="1:30" ht="13" thickBot="1" x14ac:dyDescent="0.3">
      <c r="A192" s="2"/>
      <c r="B192" s="27" t="s">
        <v>100</v>
      </c>
      <c r="C192" s="87" t="s">
        <v>238</v>
      </c>
      <c r="D192" s="28" t="s">
        <v>239</v>
      </c>
      <c r="E192" s="2"/>
      <c r="F192" s="27" t="s">
        <v>240</v>
      </c>
      <c r="G192" s="22"/>
      <c r="H192" s="13">
        <v>0</v>
      </c>
      <c r="I192" s="13">
        <v>5</v>
      </c>
      <c r="J192" s="13">
        <v>2</v>
      </c>
      <c r="K192" s="13">
        <v>7</v>
      </c>
      <c r="L192" s="13">
        <v>7</v>
      </c>
      <c r="M192" s="13">
        <v>4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"/>
      <c r="AC192" s="69"/>
    </row>
    <row r="193" spans="1:29" ht="13.5" thickTop="1" x14ac:dyDescent="0.3">
      <c r="A193" s="29" t="s">
        <v>109</v>
      </c>
      <c r="B193" s="30"/>
      <c r="D193" s="30"/>
      <c r="E193" s="30"/>
      <c r="F193" s="29"/>
      <c r="G193" s="12"/>
      <c r="H193" s="31">
        <f t="shared" ref="H193:J193" si="47">SUM(H186:H192)</f>
        <v>4</v>
      </c>
      <c r="I193" s="31">
        <f t="shared" ref="I193" si="48">SUM(I186:I192)</f>
        <v>14</v>
      </c>
      <c r="J193" s="31">
        <f t="shared" si="47"/>
        <v>11</v>
      </c>
      <c r="K193" s="31">
        <f t="shared" ref="K193:AA193" si="49">SUM(K186:K192)</f>
        <v>12</v>
      </c>
      <c r="L193" s="31">
        <f t="shared" si="49"/>
        <v>23</v>
      </c>
      <c r="M193" s="31">
        <f t="shared" si="49"/>
        <v>10</v>
      </c>
      <c r="N193" s="31">
        <f t="shared" si="49"/>
        <v>17</v>
      </c>
      <c r="O193" s="31">
        <f t="shared" si="49"/>
        <v>12</v>
      </c>
      <c r="P193" s="31">
        <f t="shared" si="49"/>
        <v>12</v>
      </c>
      <c r="Q193" s="31">
        <f t="shared" si="49"/>
        <v>7</v>
      </c>
      <c r="R193" s="31">
        <f t="shared" si="49"/>
        <v>13</v>
      </c>
      <c r="S193" s="31">
        <f t="shared" si="49"/>
        <v>7</v>
      </c>
      <c r="T193" s="31">
        <f t="shared" si="49"/>
        <v>11</v>
      </c>
      <c r="U193" s="31">
        <f t="shared" si="49"/>
        <v>19</v>
      </c>
      <c r="V193" s="31">
        <f t="shared" si="49"/>
        <v>11</v>
      </c>
      <c r="W193" s="31">
        <f t="shared" si="49"/>
        <v>18</v>
      </c>
      <c r="X193" s="31">
        <f t="shared" si="49"/>
        <v>14</v>
      </c>
      <c r="Y193" s="31">
        <f t="shared" si="49"/>
        <v>13</v>
      </c>
      <c r="Z193" s="31">
        <f t="shared" si="49"/>
        <v>10</v>
      </c>
      <c r="AA193" s="31">
        <f t="shared" si="49"/>
        <v>6</v>
      </c>
      <c r="AB193" s="23"/>
      <c r="AC193" s="69"/>
    </row>
    <row r="194" spans="1:29" x14ac:dyDescent="0.25">
      <c r="C194" s="2"/>
      <c r="F194" s="2"/>
      <c r="G194" s="12"/>
      <c r="H194" s="63"/>
      <c r="I194" s="63"/>
      <c r="J194" s="63"/>
      <c r="K194" s="63"/>
      <c r="L194" s="6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AB194" s="1"/>
      <c r="AC194" s="69"/>
    </row>
    <row r="195" spans="1:29" ht="13" x14ac:dyDescent="0.3">
      <c r="A195" s="21" t="s">
        <v>110</v>
      </c>
      <c r="B195" s="2"/>
      <c r="C195" s="2"/>
      <c r="D195" s="2"/>
      <c r="E195" s="1"/>
      <c r="F195" s="2"/>
      <c r="G195" s="12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23"/>
      <c r="AC195" s="69"/>
    </row>
    <row r="196" spans="1:29" x14ac:dyDescent="0.25">
      <c r="A196" s="2"/>
      <c r="B196" s="2" t="s">
        <v>45</v>
      </c>
      <c r="C196" s="2" t="s">
        <v>58</v>
      </c>
      <c r="D196" s="2" t="s">
        <v>111</v>
      </c>
      <c r="E196" s="2"/>
      <c r="F196" s="2" t="s">
        <v>112</v>
      </c>
      <c r="G196" s="58"/>
      <c r="H196" s="13">
        <v>8</v>
      </c>
      <c r="I196" s="13">
        <v>3</v>
      </c>
      <c r="J196" s="13">
        <v>3</v>
      </c>
      <c r="K196" s="13">
        <v>5</v>
      </c>
      <c r="L196" s="13">
        <v>2</v>
      </c>
      <c r="M196" s="13">
        <v>5</v>
      </c>
      <c r="N196" s="13">
        <v>0</v>
      </c>
      <c r="O196" s="13">
        <v>2</v>
      </c>
      <c r="P196" s="13">
        <v>7</v>
      </c>
      <c r="Q196" s="13">
        <v>7</v>
      </c>
      <c r="R196" s="13">
        <v>11</v>
      </c>
      <c r="S196" s="13">
        <v>4</v>
      </c>
      <c r="T196" s="13">
        <v>6</v>
      </c>
      <c r="U196" s="13">
        <v>15</v>
      </c>
      <c r="V196" s="13">
        <v>11</v>
      </c>
      <c r="W196" s="13">
        <v>9</v>
      </c>
      <c r="X196" s="13">
        <v>21</v>
      </c>
      <c r="Y196" s="13">
        <v>12</v>
      </c>
      <c r="Z196" s="13">
        <v>7</v>
      </c>
      <c r="AA196" s="13">
        <v>8</v>
      </c>
      <c r="AB196" s="23"/>
      <c r="AC196" s="69"/>
    </row>
    <row r="197" spans="1:29" x14ac:dyDescent="0.25">
      <c r="A197" s="2"/>
      <c r="B197" s="2" t="s">
        <v>45</v>
      </c>
      <c r="C197" s="2" t="s">
        <v>241</v>
      </c>
      <c r="D197" s="2" t="s">
        <v>111</v>
      </c>
      <c r="E197" s="2"/>
      <c r="F197" s="2" t="s">
        <v>112</v>
      </c>
      <c r="G197" s="25" t="s">
        <v>39</v>
      </c>
      <c r="H197" s="13"/>
      <c r="I197" s="13"/>
      <c r="J197" s="13"/>
      <c r="K197" s="13"/>
      <c r="L197" s="13"/>
      <c r="M197" s="13">
        <v>1</v>
      </c>
      <c r="N197" s="13">
        <v>0</v>
      </c>
      <c r="O197" s="13">
        <v>2</v>
      </c>
      <c r="P197" s="13">
        <v>1</v>
      </c>
      <c r="Q197" s="13">
        <v>2</v>
      </c>
      <c r="R197" s="13">
        <v>3</v>
      </c>
      <c r="S197" s="13">
        <v>5</v>
      </c>
      <c r="T197" s="13">
        <v>4</v>
      </c>
      <c r="U197" s="13">
        <v>2</v>
      </c>
      <c r="V197" s="13">
        <v>1</v>
      </c>
      <c r="W197" s="13">
        <v>3</v>
      </c>
      <c r="X197" s="13">
        <v>4</v>
      </c>
      <c r="Y197" s="13">
        <v>5</v>
      </c>
      <c r="Z197" s="13">
        <v>1</v>
      </c>
      <c r="AA197" s="13">
        <v>1</v>
      </c>
      <c r="AB197" s="23"/>
      <c r="AC197" s="69"/>
    </row>
    <row r="198" spans="1:29" ht="7.5" customHeight="1" x14ac:dyDescent="0.25">
      <c r="A198" s="2"/>
      <c r="B198" s="2"/>
      <c r="C198" s="2"/>
      <c r="D198" s="2"/>
      <c r="E198" s="2"/>
      <c r="F198" s="2"/>
      <c r="G198" s="58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23"/>
      <c r="AC198" s="69"/>
    </row>
    <row r="199" spans="1:29" x14ac:dyDescent="0.25">
      <c r="A199" s="2"/>
      <c r="B199" s="2" t="s">
        <v>59</v>
      </c>
      <c r="C199" s="2" t="s">
        <v>241</v>
      </c>
      <c r="D199" s="1" t="s">
        <v>113</v>
      </c>
      <c r="E199" s="2"/>
      <c r="F199" s="27" t="s">
        <v>114</v>
      </c>
      <c r="G199" s="25" t="s">
        <v>39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>
        <v>1</v>
      </c>
      <c r="Y199" s="13">
        <v>0</v>
      </c>
      <c r="Z199" s="13">
        <v>0</v>
      </c>
      <c r="AA199" s="13">
        <v>0</v>
      </c>
      <c r="AB199" s="23"/>
      <c r="AC199" s="69"/>
    </row>
    <row r="200" spans="1:29" x14ac:dyDescent="0.25">
      <c r="A200" s="2"/>
      <c r="B200" s="2" t="s">
        <v>59</v>
      </c>
      <c r="C200" s="2" t="s">
        <v>241</v>
      </c>
      <c r="D200" s="27" t="s">
        <v>242</v>
      </c>
      <c r="E200" s="2"/>
      <c r="F200" s="2" t="s">
        <v>243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1</v>
      </c>
      <c r="R200" s="13">
        <v>0</v>
      </c>
      <c r="S200" s="13">
        <v>7</v>
      </c>
      <c r="T200" s="13">
        <v>6</v>
      </c>
      <c r="U200" s="13">
        <v>4</v>
      </c>
      <c r="V200" s="13">
        <v>5</v>
      </c>
      <c r="W200" s="13">
        <v>1</v>
      </c>
      <c r="X200" s="13"/>
      <c r="Y200" s="13"/>
      <c r="Z200" s="13"/>
      <c r="AA200" s="13"/>
      <c r="AB200" s="23"/>
      <c r="AC200" s="69"/>
    </row>
    <row r="201" spans="1:29" x14ac:dyDescent="0.25">
      <c r="A201" s="2"/>
      <c r="B201" s="2" t="s">
        <v>59</v>
      </c>
      <c r="C201" s="2" t="s">
        <v>241</v>
      </c>
      <c r="D201" s="27" t="s">
        <v>244</v>
      </c>
      <c r="E201" s="2"/>
      <c r="F201" s="2" t="s">
        <v>245</v>
      </c>
      <c r="G201" s="22"/>
      <c r="H201" s="13">
        <v>0</v>
      </c>
      <c r="I201" s="13">
        <v>0</v>
      </c>
      <c r="J201" s="13">
        <v>0</v>
      </c>
      <c r="K201" s="13">
        <v>1</v>
      </c>
      <c r="L201" s="13">
        <v>5</v>
      </c>
      <c r="M201" s="13">
        <v>2</v>
      </c>
      <c r="N201" s="13">
        <v>1</v>
      </c>
      <c r="O201" s="13">
        <v>4</v>
      </c>
      <c r="P201" s="13">
        <v>2</v>
      </c>
      <c r="Q201" s="13">
        <v>9</v>
      </c>
      <c r="R201" s="13">
        <v>5</v>
      </c>
      <c r="S201" s="13">
        <v>4</v>
      </c>
      <c r="T201" s="13">
        <v>5</v>
      </c>
      <c r="U201" s="13">
        <v>4</v>
      </c>
      <c r="V201" s="13">
        <v>5</v>
      </c>
      <c r="W201" s="13">
        <v>4</v>
      </c>
      <c r="X201" s="13">
        <v>3</v>
      </c>
      <c r="Y201" s="13"/>
      <c r="Z201" s="13"/>
      <c r="AA201" s="13"/>
      <c r="AB201" s="23"/>
      <c r="AC201" s="69"/>
    </row>
    <row r="202" spans="1:29" x14ac:dyDescent="0.25">
      <c r="A202" s="2"/>
      <c r="B202" s="2" t="s">
        <v>59</v>
      </c>
      <c r="C202" s="2" t="s">
        <v>241</v>
      </c>
      <c r="D202" s="27" t="s">
        <v>246</v>
      </c>
      <c r="E202" s="2"/>
      <c r="F202" s="2" t="s">
        <v>247</v>
      </c>
      <c r="G202" s="22"/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2</v>
      </c>
      <c r="X202" s="13"/>
      <c r="Y202" s="13"/>
      <c r="Z202" s="13"/>
      <c r="AA202" s="13"/>
      <c r="AB202" s="23"/>
      <c r="AC202" s="69"/>
    </row>
    <row r="203" spans="1:29" ht="13" thickBot="1" x14ac:dyDescent="0.3">
      <c r="A203" s="2"/>
      <c r="B203" s="2" t="s">
        <v>59</v>
      </c>
      <c r="C203" s="2" t="s">
        <v>241</v>
      </c>
      <c r="D203" s="27" t="s">
        <v>248</v>
      </c>
      <c r="E203" s="2"/>
      <c r="F203" s="2" t="s">
        <v>249</v>
      </c>
      <c r="G203" s="22"/>
      <c r="H203" s="13">
        <v>2</v>
      </c>
      <c r="I203" s="13">
        <v>0</v>
      </c>
      <c r="J203" s="13">
        <v>11</v>
      </c>
      <c r="K203" s="13">
        <v>11</v>
      </c>
      <c r="L203" s="13">
        <v>4</v>
      </c>
      <c r="M203" s="13">
        <v>4</v>
      </c>
      <c r="N203" s="13">
        <v>8</v>
      </c>
      <c r="O203" s="13">
        <v>8</v>
      </c>
      <c r="P203" s="13">
        <v>7</v>
      </c>
      <c r="Q203" s="13">
        <v>16</v>
      </c>
      <c r="R203" s="13">
        <v>11</v>
      </c>
      <c r="S203" s="13">
        <v>6</v>
      </c>
      <c r="T203" s="13">
        <v>6</v>
      </c>
      <c r="U203" s="13">
        <v>0</v>
      </c>
      <c r="V203" s="13">
        <v>3</v>
      </c>
      <c r="W203" s="13">
        <v>1</v>
      </c>
      <c r="X203" s="13"/>
      <c r="Y203" s="13"/>
      <c r="Z203" s="13"/>
      <c r="AA203" s="13"/>
      <c r="AB203" s="23"/>
      <c r="AC203" s="69"/>
    </row>
    <row r="204" spans="1:29" ht="13.5" thickTop="1" x14ac:dyDescent="0.3">
      <c r="A204" s="2"/>
      <c r="B204" s="2" t="s">
        <v>59</v>
      </c>
      <c r="C204" s="2" t="s">
        <v>241</v>
      </c>
      <c r="D204" s="2" t="s">
        <v>250</v>
      </c>
      <c r="E204" s="2"/>
      <c r="F204" s="43" t="s">
        <v>251</v>
      </c>
      <c r="G204" s="22"/>
      <c r="H204" s="31">
        <f t="shared" ref="H204:I204" si="50">SUM(H200:H203)</f>
        <v>2</v>
      </c>
      <c r="I204" s="31">
        <f t="shared" si="50"/>
        <v>0</v>
      </c>
      <c r="J204" s="31">
        <f t="shared" ref="J204:K204" si="51">SUM(J200:J203)</f>
        <v>11</v>
      </c>
      <c r="K204" s="31">
        <f t="shared" si="51"/>
        <v>12</v>
      </c>
      <c r="L204" s="31">
        <f t="shared" ref="L204:X204" si="52">SUM(L200:L203)</f>
        <v>9</v>
      </c>
      <c r="M204" s="31">
        <f t="shared" si="52"/>
        <v>7</v>
      </c>
      <c r="N204" s="31">
        <f t="shared" si="52"/>
        <v>9</v>
      </c>
      <c r="O204" s="31">
        <f t="shared" si="52"/>
        <v>14</v>
      </c>
      <c r="P204" s="31">
        <f t="shared" si="52"/>
        <v>9</v>
      </c>
      <c r="Q204" s="31">
        <f t="shared" si="52"/>
        <v>27</v>
      </c>
      <c r="R204" s="31">
        <f t="shared" si="52"/>
        <v>19</v>
      </c>
      <c r="S204" s="31">
        <f t="shared" si="52"/>
        <v>21</v>
      </c>
      <c r="T204" s="31">
        <f t="shared" si="52"/>
        <v>20</v>
      </c>
      <c r="U204" s="31">
        <f t="shared" si="52"/>
        <v>11</v>
      </c>
      <c r="V204" s="31">
        <f t="shared" si="52"/>
        <v>15</v>
      </c>
      <c r="W204" s="31">
        <f t="shared" si="52"/>
        <v>8</v>
      </c>
      <c r="X204" s="31">
        <f t="shared" si="52"/>
        <v>3</v>
      </c>
      <c r="Y204" s="31"/>
      <c r="Z204" s="31"/>
      <c r="AA204" s="31"/>
      <c r="AB204" s="23"/>
      <c r="AC204" s="69"/>
    </row>
    <row r="205" spans="1:29" ht="7.5" customHeight="1" x14ac:dyDescent="0.25">
      <c r="A205" s="2"/>
      <c r="B205" s="2"/>
      <c r="C205" s="2"/>
      <c r="D205" s="2"/>
      <c r="E205" s="2"/>
      <c r="F205" s="2"/>
      <c r="G205" s="2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23"/>
      <c r="AC205" s="69"/>
    </row>
    <row r="206" spans="1:29" x14ac:dyDescent="0.25">
      <c r="A206" s="2"/>
      <c r="B206" s="2" t="s">
        <v>57</v>
      </c>
      <c r="C206" s="2" t="s">
        <v>58</v>
      </c>
      <c r="D206" s="2" t="s">
        <v>123</v>
      </c>
      <c r="E206" s="2"/>
      <c r="F206" s="2" t="s">
        <v>124</v>
      </c>
      <c r="G206" s="22"/>
      <c r="H206" s="13">
        <v>0</v>
      </c>
      <c r="I206" s="13">
        <v>0</v>
      </c>
      <c r="J206" s="13">
        <v>2</v>
      </c>
      <c r="K206" s="13">
        <v>0</v>
      </c>
      <c r="L206" s="13">
        <v>3</v>
      </c>
      <c r="M206" s="13">
        <v>2</v>
      </c>
      <c r="N206" s="13">
        <v>2</v>
      </c>
      <c r="O206" s="13">
        <v>4</v>
      </c>
      <c r="P206" s="13">
        <v>4</v>
      </c>
      <c r="Q206" s="13">
        <v>1</v>
      </c>
      <c r="R206" s="13">
        <v>3</v>
      </c>
      <c r="S206" s="13">
        <v>2</v>
      </c>
      <c r="T206" s="13">
        <v>6</v>
      </c>
      <c r="U206" s="13">
        <v>8</v>
      </c>
      <c r="V206" s="13">
        <v>3</v>
      </c>
      <c r="W206" s="13">
        <v>6</v>
      </c>
      <c r="X206" s="13">
        <v>2</v>
      </c>
      <c r="Y206" s="13">
        <v>0</v>
      </c>
      <c r="Z206" s="13">
        <v>3</v>
      </c>
      <c r="AA206" s="13">
        <v>0</v>
      </c>
      <c r="AB206" s="23"/>
      <c r="AC206" s="69"/>
    </row>
    <row r="207" spans="1:29" x14ac:dyDescent="0.25">
      <c r="A207" s="2"/>
      <c r="B207" s="2" t="s">
        <v>57</v>
      </c>
      <c r="C207" s="2" t="s">
        <v>241</v>
      </c>
      <c r="D207" s="2" t="s">
        <v>123</v>
      </c>
      <c r="E207" s="1"/>
      <c r="F207" s="2" t="s">
        <v>124</v>
      </c>
      <c r="G207" s="22"/>
      <c r="H207" s="13">
        <v>0</v>
      </c>
      <c r="I207" s="13">
        <v>1</v>
      </c>
      <c r="J207" s="13">
        <v>4</v>
      </c>
      <c r="K207" s="13">
        <v>4</v>
      </c>
      <c r="L207" s="13">
        <v>1</v>
      </c>
      <c r="M207" s="13">
        <v>4</v>
      </c>
      <c r="N207" s="13">
        <v>3</v>
      </c>
      <c r="O207" s="13">
        <v>4</v>
      </c>
      <c r="P207" s="13">
        <v>9</v>
      </c>
      <c r="Q207" s="13">
        <v>7</v>
      </c>
      <c r="R207" s="13">
        <v>8</v>
      </c>
      <c r="S207" s="13">
        <v>12</v>
      </c>
      <c r="T207" s="13">
        <v>7</v>
      </c>
      <c r="U207" s="13">
        <v>5</v>
      </c>
      <c r="V207" s="13">
        <v>10</v>
      </c>
      <c r="W207" s="13">
        <v>10</v>
      </c>
      <c r="X207" s="13">
        <v>6</v>
      </c>
      <c r="Y207" s="13">
        <v>3</v>
      </c>
      <c r="Z207" s="13">
        <v>7</v>
      </c>
      <c r="AA207" s="13">
        <v>2</v>
      </c>
      <c r="AB207" s="23"/>
      <c r="AC207" s="69"/>
    </row>
    <row r="208" spans="1:29" ht="7.5" customHeight="1" x14ac:dyDescent="0.25">
      <c r="A208" s="2"/>
      <c r="B208" s="2"/>
      <c r="C208" s="2"/>
      <c r="D208" s="2"/>
      <c r="E208" s="2"/>
      <c r="F208" s="2"/>
      <c r="G208" s="22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23"/>
      <c r="AC208" s="69"/>
    </row>
    <row r="209" spans="1:30" ht="13" x14ac:dyDescent="0.3">
      <c r="A209" s="2"/>
      <c r="B209" s="21" t="s">
        <v>85</v>
      </c>
      <c r="C209" s="2"/>
      <c r="D209" s="2"/>
      <c r="E209" s="2"/>
      <c r="F209" s="2"/>
      <c r="G209" s="22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23"/>
      <c r="AC209" s="69"/>
    </row>
    <row r="210" spans="1:30" x14ac:dyDescent="0.25">
      <c r="A210" s="2"/>
      <c r="B210" s="2" t="s">
        <v>252</v>
      </c>
      <c r="C210" s="2" t="s">
        <v>58</v>
      </c>
      <c r="D210" s="2" t="s">
        <v>125</v>
      </c>
      <c r="E210" s="2"/>
      <c r="F210" s="2" t="s">
        <v>126</v>
      </c>
      <c r="G210" s="58"/>
      <c r="H210" s="13">
        <v>4</v>
      </c>
      <c r="I210" s="13">
        <v>2</v>
      </c>
      <c r="J210" s="13">
        <v>2</v>
      </c>
      <c r="K210" s="13">
        <v>2</v>
      </c>
      <c r="L210" s="13">
        <v>3</v>
      </c>
      <c r="M210" s="13">
        <v>0</v>
      </c>
      <c r="N210" s="13">
        <v>3</v>
      </c>
      <c r="O210" s="13">
        <v>6</v>
      </c>
      <c r="P210" s="13">
        <v>8</v>
      </c>
      <c r="Q210" s="13">
        <v>5</v>
      </c>
      <c r="R210" s="13">
        <v>4</v>
      </c>
      <c r="S210" s="13">
        <v>6</v>
      </c>
      <c r="T210" s="13">
        <v>7</v>
      </c>
      <c r="U210" s="13">
        <v>9</v>
      </c>
      <c r="V210" s="13">
        <v>10</v>
      </c>
      <c r="W210" s="13">
        <v>10</v>
      </c>
      <c r="X210" s="13">
        <v>14</v>
      </c>
      <c r="Y210" s="13">
        <v>19</v>
      </c>
      <c r="Z210" s="13">
        <v>8</v>
      </c>
      <c r="AA210" s="13">
        <v>7</v>
      </c>
      <c r="AB210" s="23"/>
      <c r="AC210" s="69"/>
    </row>
    <row r="211" spans="1:30" x14ac:dyDescent="0.25">
      <c r="A211" s="2"/>
      <c r="B211" s="2" t="s">
        <v>252</v>
      </c>
      <c r="C211" s="2" t="s">
        <v>241</v>
      </c>
      <c r="D211" s="2" t="s">
        <v>125</v>
      </c>
      <c r="E211" s="2"/>
      <c r="F211" s="2" t="s">
        <v>126</v>
      </c>
      <c r="G211" s="58"/>
      <c r="H211" s="13">
        <v>0</v>
      </c>
      <c r="I211" s="13">
        <v>1</v>
      </c>
      <c r="J211" s="13">
        <v>0</v>
      </c>
      <c r="K211" s="13">
        <v>0</v>
      </c>
      <c r="L211" s="13">
        <v>1</v>
      </c>
      <c r="M211" s="13">
        <v>1</v>
      </c>
      <c r="N211" s="13">
        <v>2</v>
      </c>
      <c r="O211" s="13">
        <v>2</v>
      </c>
      <c r="P211" s="13">
        <v>1</v>
      </c>
      <c r="Q211" s="13">
        <v>0</v>
      </c>
      <c r="R211" s="13">
        <v>3</v>
      </c>
      <c r="S211" s="13">
        <v>1</v>
      </c>
      <c r="T211" s="13">
        <v>3</v>
      </c>
      <c r="U211" s="13">
        <v>7</v>
      </c>
      <c r="V211" s="13">
        <v>6</v>
      </c>
      <c r="W211" s="13">
        <v>7</v>
      </c>
      <c r="X211" s="13">
        <v>8</v>
      </c>
      <c r="Y211" s="13">
        <v>5</v>
      </c>
      <c r="Z211" s="13">
        <v>8</v>
      </c>
      <c r="AA211" s="13">
        <v>3</v>
      </c>
      <c r="AB211" s="23"/>
      <c r="AC211" s="69"/>
    </row>
    <row r="212" spans="1:30" ht="7.5" customHeight="1" x14ac:dyDescent="0.25">
      <c r="A212" s="2"/>
      <c r="B212" s="2"/>
      <c r="C212" s="2"/>
      <c r="D212" s="2"/>
      <c r="E212" s="2"/>
      <c r="F212" s="2"/>
      <c r="G212" s="58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23"/>
      <c r="AC212" s="69"/>
    </row>
    <row r="213" spans="1:30" x14ac:dyDescent="0.25">
      <c r="A213" s="2"/>
      <c r="B213" s="2" t="s">
        <v>93</v>
      </c>
      <c r="C213" s="2" t="s">
        <v>58</v>
      </c>
      <c r="D213" s="2" t="s">
        <v>127</v>
      </c>
      <c r="E213" s="2"/>
      <c r="F213" s="2" t="s">
        <v>128</v>
      </c>
      <c r="G213" s="58"/>
      <c r="H213" s="13">
        <v>2</v>
      </c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2</v>
      </c>
      <c r="R213" s="13">
        <v>3</v>
      </c>
      <c r="S213" s="13">
        <v>0</v>
      </c>
      <c r="T213" s="13">
        <v>0</v>
      </c>
      <c r="U213" s="13">
        <v>0</v>
      </c>
      <c r="V213" s="13">
        <v>2</v>
      </c>
      <c r="W213" s="13">
        <v>2</v>
      </c>
      <c r="X213" s="13">
        <v>2</v>
      </c>
      <c r="Y213" s="13">
        <v>0</v>
      </c>
      <c r="Z213" s="13">
        <v>0</v>
      </c>
      <c r="AA213" s="13">
        <v>1</v>
      </c>
      <c r="AB213" s="23"/>
      <c r="AC213" s="69"/>
    </row>
    <row r="214" spans="1:30" x14ac:dyDescent="0.25">
      <c r="A214" s="2"/>
      <c r="B214" s="2" t="s">
        <v>93</v>
      </c>
      <c r="C214" s="2" t="s">
        <v>241</v>
      </c>
      <c r="D214" s="2" t="s">
        <v>127</v>
      </c>
      <c r="E214" s="2"/>
      <c r="F214" s="2" t="s">
        <v>128</v>
      </c>
      <c r="G214" s="25" t="s">
        <v>39</v>
      </c>
      <c r="H214" s="13"/>
      <c r="I214" s="13"/>
      <c r="J214" s="13"/>
      <c r="K214" s="13"/>
      <c r="L214" s="13"/>
      <c r="M214" s="13"/>
      <c r="N214" s="13">
        <v>0</v>
      </c>
      <c r="O214" s="13">
        <v>1</v>
      </c>
      <c r="P214" s="13">
        <v>2</v>
      </c>
      <c r="Q214" s="13">
        <v>0</v>
      </c>
      <c r="R214" s="13">
        <v>2</v>
      </c>
      <c r="S214" s="13">
        <v>1</v>
      </c>
      <c r="T214" s="13">
        <v>0</v>
      </c>
      <c r="U214" s="13">
        <v>2</v>
      </c>
      <c r="V214" s="13">
        <v>3</v>
      </c>
      <c r="W214" s="13">
        <v>1</v>
      </c>
      <c r="X214" s="13">
        <v>1</v>
      </c>
      <c r="Y214" s="13">
        <v>2</v>
      </c>
      <c r="Z214" s="13">
        <v>2</v>
      </c>
      <c r="AA214" s="13">
        <v>0</v>
      </c>
      <c r="AB214" s="23"/>
      <c r="AC214" s="69"/>
    </row>
    <row r="215" spans="1:30" ht="7.5" customHeight="1" x14ac:dyDescent="0.25">
      <c r="A215" s="2"/>
      <c r="B215" s="2"/>
      <c r="C215" s="2"/>
      <c r="D215" s="2"/>
      <c r="E215" s="2"/>
      <c r="F215" s="2"/>
      <c r="G215" s="2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23"/>
      <c r="AC215" s="69"/>
    </row>
    <row r="216" spans="1:30" x14ac:dyDescent="0.25">
      <c r="A216" s="2"/>
      <c r="B216" s="2" t="s">
        <v>98</v>
      </c>
      <c r="C216" s="2" t="s">
        <v>58</v>
      </c>
      <c r="D216" s="2" t="s">
        <v>130</v>
      </c>
      <c r="E216" s="2"/>
      <c r="F216" s="2" t="s">
        <v>131</v>
      </c>
      <c r="G216" s="25" t="s">
        <v>39</v>
      </c>
      <c r="H216" s="13"/>
      <c r="I216" s="13"/>
      <c r="J216" s="13"/>
      <c r="K216" s="13"/>
      <c r="L216" s="13"/>
      <c r="M216" s="13">
        <v>2</v>
      </c>
      <c r="N216" s="13">
        <v>0</v>
      </c>
      <c r="O216" s="13">
        <v>0</v>
      </c>
      <c r="P216" s="13">
        <v>2</v>
      </c>
      <c r="Q216" s="13">
        <v>0</v>
      </c>
      <c r="R216" s="13">
        <v>0</v>
      </c>
      <c r="S216" s="13">
        <v>1</v>
      </c>
      <c r="T216" s="13">
        <v>2</v>
      </c>
      <c r="U216" s="13">
        <v>4</v>
      </c>
      <c r="V216" s="13">
        <v>0</v>
      </c>
      <c r="W216" s="13">
        <v>3</v>
      </c>
      <c r="X216" s="13">
        <v>4</v>
      </c>
      <c r="Y216" s="13">
        <v>2</v>
      </c>
      <c r="Z216" s="13">
        <v>1</v>
      </c>
      <c r="AA216" s="13">
        <v>0</v>
      </c>
      <c r="AB216" s="23"/>
      <c r="AC216" s="69"/>
    </row>
    <row r="217" spans="1:30" x14ac:dyDescent="0.25">
      <c r="A217" s="2"/>
      <c r="B217" s="2" t="s">
        <v>98</v>
      </c>
      <c r="C217" s="2" t="s">
        <v>241</v>
      </c>
      <c r="D217" s="2" t="s">
        <v>130</v>
      </c>
      <c r="E217" s="2"/>
      <c r="F217" s="2" t="s">
        <v>131</v>
      </c>
      <c r="G217" s="58"/>
      <c r="H217" s="13">
        <v>0</v>
      </c>
      <c r="I217" s="13">
        <v>0</v>
      </c>
      <c r="J217" s="13">
        <v>1</v>
      </c>
      <c r="K217" s="13">
        <v>1</v>
      </c>
      <c r="L217" s="13">
        <v>0</v>
      </c>
      <c r="M217" s="13">
        <v>1</v>
      </c>
      <c r="N217" s="13">
        <v>0</v>
      </c>
      <c r="O217" s="13">
        <v>2</v>
      </c>
      <c r="P217" s="13">
        <v>1</v>
      </c>
      <c r="Q217" s="13">
        <v>1</v>
      </c>
      <c r="R217" s="13">
        <v>1</v>
      </c>
      <c r="S217" s="13">
        <v>1</v>
      </c>
      <c r="T217" s="13">
        <v>2</v>
      </c>
      <c r="U217" s="13">
        <v>3</v>
      </c>
      <c r="V217" s="13">
        <v>2</v>
      </c>
      <c r="W217" s="13">
        <v>7</v>
      </c>
      <c r="X217" s="13">
        <v>1</v>
      </c>
      <c r="Y217" s="13">
        <v>2</v>
      </c>
      <c r="Z217" s="13">
        <v>4</v>
      </c>
      <c r="AA217" s="13">
        <v>1</v>
      </c>
      <c r="AB217" s="23"/>
      <c r="AC217" s="69"/>
    </row>
    <row r="218" spans="1:30" ht="7.5" customHeight="1" x14ac:dyDescent="0.25">
      <c r="A218" s="2"/>
      <c r="B218" s="2"/>
      <c r="C218" s="2"/>
      <c r="D218" s="2"/>
      <c r="E218" s="2"/>
      <c r="F218" s="2"/>
      <c r="G218" s="22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23"/>
      <c r="AC218" s="69"/>
    </row>
    <row r="219" spans="1:30" s="26" customFormat="1" ht="12.75" customHeight="1" x14ac:dyDescent="0.25">
      <c r="A219" s="2"/>
      <c r="B219" s="2" t="s">
        <v>100</v>
      </c>
      <c r="C219" s="2" t="s">
        <v>58</v>
      </c>
      <c r="D219" s="2" t="s">
        <v>132</v>
      </c>
      <c r="E219" s="2"/>
      <c r="F219" s="2" t="s">
        <v>133</v>
      </c>
      <c r="G219" s="22"/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3</v>
      </c>
      <c r="U219" s="13">
        <v>2</v>
      </c>
      <c r="V219" s="13">
        <v>1</v>
      </c>
      <c r="W219" s="13">
        <v>0</v>
      </c>
      <c r="X219" s="13">
        <v>3</v>
      </c>
      <c r="Y219" s="13">
        <v>1</v>
      </c>
      <c r="Z219" s="13">
        <v>0</v>
      </c>
      <c r="AA219" s="13">
        <v>0</v>
      </c>
      <c r="AB219" s="23"/>
      <c r="AC219" s="69"/>
      <c r="AD219" s="23"/>
    </row>
    <row r="220" spans="1:30" s="64" customFormat="1" ht="12.75" customHeight="1" x14ac:dyDescent="0.25">
      <c r="A220" s="2"/>
      <c r="B220" s="2" t="s">
        <v>100</v>
      </c>
      <c r="C220" s="2" t="s">
        <v>241</v>
      </c>
      <c r="D220" s="2" t="s">
        <v>132</v>
      </c>
      <c r="E220" s="1"/>
      <c r="F220" s="2" t="s">
        <v>133</v>
      </c>
      <c r="G220" s="25" t="s">
        <v>39</v>
      </c>
      <c r="H220" s="13"/>
      <c r="I220" s="13"/>
      <c r="J220" s="13"/>
      <c r="K220" s="13"/>
      <c r="L220" s="13"/>
      <c r="M220" s="13"/>
      <c r="N220" s="13">
        <v>1</v>
      </c>
      <c r="O220" s="13">
        <v>0</v>
      </c>
      <c r="P220" s="13">
        <v>1</v>
      </c>
      <c r="Q220" s="13">
        <v>1</v>
      </c>
      <c r="R220" s="13">
        <v>2</v>
      </c>
      <c r="S220" s="13">
        <v>0</v>
      </c>
      <c r="T220" s="13">
        <v>0</v>
      </c>
      <c r="U220" s="13">
        <v>0</v>
      </c>
      <c r="V220" s="13">
        <v>2</v>
      </c>
      <c r="W220" s="13">
        <v>1</v>
      </c>
      <c r="X220" s="13">
        <v>0</v>
      </c>
      <c r="Y220" s="13">
        <v>0</v>
      </c>
      <c r="Z220" s="13">
        <v>2</v>
      </c>
      <c r="AA220" s="13">
        <v>1</v>
      </c>
      <c r="AB220" s="23"/>
      <c r="AC220" s="69"/>
      <c r="AD220" s="26"/>
    </row>
    <row r="221" spans="1:30" x14ac:dyDescent="0.25">
      <c r="A221" s="2"/>
      <c r="B221" s="2" t="s">
        <v>100</v>
      </c>
      <c r="C221" s="2" t="s">
        <v>241</v>
      </c>
      <c r="D221" s="2" t="s">
        <v>134</v>
      </c>
      <c r="E221" s="1"/>
      <c r="F221" s="2" t="s">
        <v>253</v>
      </c>
      <c r="G221" s="22"/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2</v>
      </c>
      <c r="X221" s="13">
        <v>1</v>
      </c>
      <c r="Y221" s="13">
        <v>0</v>
      </c>
      <c r="Z221" s="13">
        <v>0</v>
      </c>
      <c r="AA221" s="13">
        <v>0</v>
      </c>
      <c r="AB221" s="23"/>
      <c r="AC221" s="69"/>
      <c r="AD221" s="64"/>
    </row>
    <row r="222" spans="1:30" s="26" customFormat="1" ht="7.5" customHeight="1" x14ac:dyDescent="0.25">
      <c r="A222" s="2"/>
      <c r="B222" s="2"/>
      <c r="C222" s="2"/>
      <c r="D222" s="2"/>
      <c r="E222" s="1"/>
      <c r="F222" s="2"/>
      <c r="G222" s="22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C222" s="69"/>
      <c r="AD222" s="23"/>
    </row>
    <row r="223" spans="1:30" ht="13" x14ac:dyDescent="0.3">
      <c r="A223" s="36"/>
      <c r="B223" s="36" t="s">
        <v>136</v>
      </c>
      <c r="C223" s="24"/>
      <c r="D223" s="24"/>
      <c r="E223" s="26"/>
      <c r="F223" s="24"/>
      <c r="G223" s="65"/>
      <c r="H223" s="24"/>
      <c r="I223" s="24"/>
      <c r="J223" s="24"/>
      <c r="K223" s="24"/>
      <c r="L223" s="24"/>
      <c r="M223" s="26"/>
      <c r="N223" s="26"/>
      <c r="O223" s="26"/>
      <c r="P223" s="26"/>
      <c r="Q223" s="26"/>
      <c r="R223" s="26"/>
      <c r="S223" s="26"/>
      <c r="T223" s="13"/>
      <c r="U223" s="13"/>
      <c r="V223" s="13"/>
      <c r="W223" s="26"/>
      <c r="X223" s="24"/>
      <c r="Y223" s="24"/>
      <c r="Z223" s="24"/>
      <c r="AA223" s="39"/>
      <c r="AB223" s="64"/>
      <c r="AC223" s="69"/>
      <c r="AD223" s="26"/>
    </row>
    <row r="224" spans="1:30" s="1" customFormat="1" ht="12.75" customHeight="1" x14ac:dyDescent="0.25">
      <c r="A224" s="37"/>
      <c r="B224" s="2" t="s">
        <v>49</v>
      </c>
      <c r="C224" s="24" t="s">
        <v>241</v>
      </c>
      <c r="D224" s="24" t="s">
        <v>254</v>
      </c>
      <c r="E224" s="24"/>
      <c r="F224" s="24" t="s">
        <v>142</v>
      </c>
      <c r="G224" s="18"/>
      <c r="H224" s="13">
        <v>0</v>
      </c>
      <c r="I224" s="13">
        <v>0</v>
      </c>
      <c r="J224" s="13">
        <v>0</v>
      </c>
      <c r="K224" s="13">
        <v>2</v>
      </c>
      <c r="L224" s="13">
        <v>0</v>
      </c>
      <c r="M224" s="66">
        <v>0</v>
      </c>
      <c r="N224" s="66">
        <v>1</v>
      </c>
      <c r="O224" s="66">
        <v>1</v>
      </c>
      <c r="P224" s="66">
        <v>1</v>
      </c>
      <c r="Q224" s="66">
        <v>5</v>
      </c>
      <c r="R224" s="66">
        <v>4</v>
      </c>
      <c r="S224" s="66">
        <v>0</v>
      </c>
      <c r="T224" s="13">
        <v>3</v>
      </c>
      <c r="U224" s="13">
        <v>3</v>
      </c>
      <c r="V224" s="13">
        <v>3</v>
      </c>
      <c r="W224" s="13">
        <v>1</v>
      </c>
      <c r="X224" s="13">
        <v>2</v>
      </c>
      <c r="Y224" s="13"/>
      <c r="Z224" s="13"/>
      <c r="AA224" s="13"/>
      <c r="AB224" s="23"/>
      <c r="AC224" s="69"/>
      <c r="AD224" s="23"/>
    </row>
    <row r="225" spans="1:30" s="1" customFormat="1" ht="12.75" customHeight="1" thickBot="1" x14ac:dyDescent="0.3">
      <c r="A225" s="2"/>
      <c r="B225" s="2" t="s">
        <v>53</v>
      </c>
      <c r="C225" s="2" t="s">
        <v>241</v>
      </c>
      <c r="D225" s="2" t="s">
        <v>254</v>
      </c>
      <c r="E225" s="2"/>
      <c r="F225" s="24" t="s">
        <v>144</v>
      </c>
      <c r="G225" s="58"/>
      <c r="H225" s="13">
        <v>0</v>
      </c>
      <c r="I225" s="13">
        <v>1</v>
      </c>
      <c r="J225" s="13">
        <v>0</v>
      </c>
      <c r="K225" s="13">
        <v>1</v>
      </c>
      <c r="L225" s="13">
        <v>2</v>
      </c>
      <c r="M225" s="13">
        <v>1</v>
      </c>
      <c r="N225" s="13">
        <v>2</v>
      </c>
      <c r="O225" s="13">
        <v>3</v>
      </c>
      <c r="P225" s="13">
        <v>8</v>
      </c>
      <c r="Q225" s="13">
        <v>15</v>
      </c>
      <c r="R225" s="13">
        <v>11</v>
      </c>
      <c r="S225" s="13">
        <v>14</v>
      </c>
      <c r="T225" s="13">
        <v>18</v>
      </c>
      <c r="U225" s="13">
        <v>24</v>
      </c>
      <c r="V225" s="13">
        <v>14</v>
      </c>
      <c r="W225" s="13">
        <v>12</v>
      </c>
      <c r="X225" s="13">
        <v>9</v>
      </c>
      <c r="Y225" s="13">
        <v>9</v>
      </c>
      <c r="Z225" s="13">
        <v>9</v>
      </c>
      <c r="AA225" s="13">
        <v>15</v>
      </c>
      <c r="AB225" s="26"/>
      <c r="AC225" s="69"/>
    </row>
    <row r="226" spans="1:30" s="1" customFormat="1" ht="12.75" customHeight="1" thickTop="1" x14ac:dyDescent="0.3">
      <c r="A226" s="24"/>
      <c r="B226" s="24"/>
      <c r="C226" s="24"/>
      <c r="D226" s="24"/>
      <c r="E226" s="23"/>
      <c r="F226" s="43" t="s">
        <v>153</v>
      </c>
      <c r="G226" s="40"/>
      <c r="H226" s="31">
        <f t="shared" ref="H226:I226" si="53">SUM(H224:H225)</f>
        <v>0</v>
      </c>
      <c r="I226" s="31">
        <f t="shared" si="53"/>
        <v>1</v>
      </c>
      <c r="J226" s="31">
        <f t="shared" ref="J226:K226" si="54">SUM(J224:J225)</f>
        <v>0</v>
      </c>
      <c r="K226" s="31">
        <f t="shared" si="54"/>
        <v>3</v>
      </c>
      <c r="L226" s="31">
        <f t="shared" ref="L226:AA226" si="55">SUM(L224:L225)</f>
        <v>2</v>
      </c>
      <c r="M226" s="31">
        <f t="shared" si="55"/>
        <v>1</v>
      </c>
      <c r="N226" s="31">
        <f t="shared" si="55"/>
        <v>3</v>
      </c>
      <c r="O226" s="31">
        <f t="shared" si="55"/>
        <v>4</v>
      </c>
      <c r="P226" s="31">
        <f t="shared" si="55"/>
        <v>9</v>
      </c>
      <c r="Q226" s="31">
        <f t="shared" si="55"/>
        <v>20</v>
      </c>
      <c r="R226" s="31">
        <f t="shared" si="55"/>
        <v>15</v>
      </c>
      <c r="S226" s="31">
        <f t="shared" si="55"/>
        <v>14</v>
      </c>
      <c r="T226" s="31">
        <f t="shared" si="55"/>
        <v>21</v>
      </c>
      <c r="U226" s="31">
        <f t="shared" si="55"/>
        <v>27</v>
      </c>
      <c r="V226" s="31">
        <f t="shared" si="55"/>
        <v>17</v>
      </c>
      <c r="W226" s="31">
        <f t="shared" si="55"/>
        <v>13</v>
      </c>
      <c r="X226" s="31">
        <f t="shared" si="55"/>
        <v>11</v>
      </c>
      <c r="Y226" s="31">
        <f t="shared" si="55"/>
        <v>9</v>
      </c>
      <c r="Z226" s="31">
        <f t="shared" si="55"/>
        <v>9</v>
      </c>
      <c r="AA226" s="31">
        <f t="shared" si="55"/>
        <v>15</v>
      </c>
      <c r="AB226" s="23"/>
      <c r="AC226" s="69"/>
    </row>
    <row r="227" spans="1:30" s="1" customFormat="1" ht="7.5" customHeight="1" thickBot="1" x14ac:dyDescent="0.3">
      <c r="A227" s="23"/>
      <c r="B227" s="23"/>
      <c r="C227" s="85"/>
      <c r="D227" s="23"/>
      <c r="E227" s="23"/>
      <c r="F227" s="2"/>
      <c r="G227" s="18"/>
      <c r="H227" s="23"/>
      <c r="I227" s="23"/>
      <c r="J227" s="23"/>
      <c r="K227" s="23"/>
      <c r="L227" s="23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49"/>
      <c r="Z227" s="49"/>
      <c r="AA227" s="50"/>
      <c r="AC227" s="69"/>
    </row>
    <row r="228" spans="1:30" s="1" customFormat="1" ht="12.75" customHeight="1" thickTop="1" x14ac:dyDescent="0.3">
      <c r="A228" s="45" t="s">
        <v>154</v>
      </c>
      <c r="B228" s="45"/>
      <c r="D228" s="30"/>
      <c r="E228" s="30"/>
      <c r="F228" s="29"/>
      <c r="G228" s="12"/>
      <c r="H228" s="31">
        <f t="shared" ref="H228:J228" si="56">SUM(H196:H225)-H204</f>
        <v>16</v>
      </c>
      <c r="I228" s="31">
        <f t="shared" ref="I228" si="57">SUM(I196:I225)-I204</f>
        <v>9</v>
      </c>
      <c r="J228" s="31">
        <f t="shared" si="56"/>
        <v>23</v>
      </c>
      <c r="K228" s="31">
        <f t="shared" ref="K228:L228" si="58">SUM(K196:K225)-K204</f>
        <v>28</v>
      </c>
      <c r="L228" s="31">
        <f t="shared" si="58"/>
        <v>21</v>
      </c>
      <c r="M228" s="31">
        <f t="shared" ref="M228:AA228" si="59">SUM(M196:M225)-M204</f>
        <v>25</v>
      </c>
      <c r="N228" s="31">
        <f t="shared" si="59"/>
        <v>23</v>
      </c>
      <c r="O228" s="31">
        <f t="shared" si="59"/>
        <v>43</v>
      </c>
      <c r="P228" s="31">
        <f t="shared" si="59"/>
        <v>55</v>
      </c>
      <c r="Q228" s="31">
        <f t="shared" si="59"/>
        <v>75</v>
      </c>
      <c r="R228" s="31">
        <f t="shared" si="59"/>
        <v>75</v>
      </c>
      <c r="S228" s="31">
        <f t="shared" si="59"/>
        <v>69</v>
      </c>
      <c r="T228" s="31">
        <f t="shared" si="59"/>
        <v>81</v>
      </c>
      <c r="U228" s="31">
        <f t="shared" si="59"/>
        <v>95</v>
      </c>
      <c r="V228" s="31">
        <f t="shared" si="59"/>
        <v>83</v>
      </c>
      <c r="W228" s="31">
        <f t="shared" si="59"/>
        <v>82</v>
      </c>
      <c r="X228" s="31">
        <f t="shared" si="59"/>
        <v>82</v>
      </c>
      <c r="Y228" s="31">
        <f t="shared" si="59"/>
        <v>60</v>
      </c>
      <c r="Z228" s="31">
        <f t="shared" si="59"/>
        <v>52</v>
      </c>
      <c r="AA228" s="31">
        <f t="shared" si="59"/>
        <v>39</v>
      </c>
      <c r="AC228" s="69"/>
    </row>
    <row r="229" spans="1:30" s="1" customFormat="1" ht="12.75" customHeight="1" x14ac:dyDescent="0.3">
      <c r="A229" s="44"/>
      <c r="C229" s="2"/>
      <c r="D229" s="3" t="s">
        <v>255</v>
      </c>
      <c r="F229" s="3"/>
      <c r="G229" s="12"/>
      <c r="H229" s="13">
        <f t="shared" ref="H229:J229" si="60">SUM(H197:H202,H207,H211,H214,H217,H220:H225)</f>
        <v>0</v>
      </c>
      <c r="I229" s="13">
        <f t="shared" ref="I229" si="61">SUM(I197:I202,I207,I211,I214,I217,I220:I225)</f>
        <v>3</v>
      </c>
      <c r="J229" s="13">
        <f t="shared" si="60"/>
        <v>5</v>
      </c>
      <c r="K229" s="13">
        <f t="shared" ref="K229:L229" si="62">SUM(K197:K202,K207,K211,K214,K217,K220:K225)</f>
        <v>10</v>
      </c>
      <c r="L229" s="13">
        <f t="shared" si="62"/>
        <v>9</v>
      </c>
      <c r="M229" s="13">
        <f t="shared" ref="M229:AA229" si="63">SUM(M197:M202,M207,M211,M214,M217,M220:M225)</f>
        <v>11</v>
      </c>
      <c r="N229" s="13">
        <f t="shared" si="63"/>
        <v>10</v>
      </c>
      <c r="O229" s="13">
        <f t="shared" si="63"/>
        <v>21</v>
      </c>
      <c r="P229" s="13">
        <f t="shared" si="63"/>
        <v>27</v>
      </c>
      <c r="Q229" s="13">
        <f t="shared" si="63"/>
        <v>43</v>
      </c>
      <c r="R229" s="13">
        <f t="shared" si="63"/>
        <v>42</v>
      </c>
      <c r="S229" s="13">
        <f t="shared" si="63"/>
        <v>49</v>
      </c>
      <c r="T229" s="13">
        <f t="shared" si="63"/>
        <v>51</v>
      </c>
      <c r="U229" s="13">
        <f t="shared" si="63"/>
        <v>57</v>
      </c>
      <c r="V229" s="13">
        <f t="shared" si="63"/>
        <v>53</v>
      </c>
      <c r="W229" s="13">
        <f t="shared" si="63"/>
        <v>51</v>
      </c>
      <c r="X229" s="13">
        <f t="shared" si="63"/>
        <v>36</v>
      </c>
      <c r="Y229" s="13">
        <f t="shared" si="63"/>
        <v>26</v>
      </c>
      <c r="Z229" s="13">
        <f t="shared" si="63"/>
        <v>33</v>
      </c>
      <c r="AA229" s="13">
        <f t="shared" si="63"/>
        <v>23</v>
      </c>
      <c r="AC229" s="69"/>
    </row>
    <row r="230" spans="1:30" s="1" customFormat="1" ht="12.75" customHeight="1" x14ac:dyDescent="0.3">
      <c r="A230" s="46"/>
      <c r="B230" s="46"/>
      <c r="C230" s="2"/>
      <c r="D230" s="3" t="s">
        <v>256</v>
      </c>
      <c r="F230" s="3"/>
      <c r="G230" s="12"/>
      <c r="H230" s="32">
        <f t="shared" ref="H230:J230" si="64">SUM(H196,H206,H210,H213,H216,H219)</f>
        <v>14</v>
      </c>
      <c r="I230" s="32">
        <f t="shared" ref="I230" si="65">SUM(I196,I206,I210,I213,I216,I219)</f>
        <v>6</v>
      </c>
      <c r="J230" s="32">
        <f t="shared" si="64"/>
        <v>7</v>
      </c>
      <c r="K230" s="32">
        <f t="shared" ref="K230:L230" si="66">SUM(K196,K206,K210,K213,K216,K219)</f>
        <v>7</v>
      </c>
      <c r="L230" s="32">
        <f t="shared" si="66"/>
        <v>8</v>
      </c>
      <c r="M230" s="32">
        <f t="shared" ref="M230:AA230" si="67">SUM(M196,M206,M210,M213,M216,M219)</f>
        <v>10</v>
      </c>
      <c r="N230" s="32">
        <f t="shared" si="67"/>
        <v>5</v>
      </c>
      <c r="O230" s="32">
        <f t="shared" si="67"/>
        <v>14</v>
      </c>
      <c r="P230" s="32">
        <f t="shared" si="67"/>
        <v>21</v>
      </c>
      <c r="Q230" s="32">
        <f t="shared" si="67"/>
        <v>16</v>
      </c>
      <c r="R230" s="32">
        <f t="shared" si="67"/>
        <v>22</v>
      </c>
      <c r="S230" s="32">
        <f t="shared" si="67"/>
        <v>14</v>
      </c>
      <c r="T230" s="32">
        <f t="shared" si="67"/>
        <v>24</v>
      </c>
      <c r="U230" s="32">
        <f t="shared" si="67"/>
        <v>38</v>
      </c>
      <c r="V230" s="32">
        <f t="shared" si="67"/>
        <v>27</v>
      </c>
      <c r="W230" s="32">
        <f t="shared" si="67"/>
        <v>30</v>
      </c>
      <c r="X230" s="32">
        <f t="shared" si="67"/>
        <v>46</v>
      </c>
      <c r="Y230" s="32">
        <f t="shared" si="67"/>
        <v>34</v>
      </c>
      <c r="Z230" s="32">
        <f t="shared" si="67"/>
        <v>19</v>
      </c>
      <c r="AA230" s="32">
        <f t="shared" si="67"/>
        <v>16</v>
      </c>
      <c r="AC230" s="69"/>
    </row>
    <row r="231" spans="1:30" s="1" customFormat="1" ht="12.75" customHeight="1" thickBot="1" x14ac:dyDescent="0.35">
      <c r="A231" s="44"/>
      <c r="C231" s="85"/>
      <c r="D231" s="3" t="s">
        <v>257</v>
      </c>
      <c r="F231" s="3"/>
      <c r="G231" s="12"/>
      <c r="H231" s="13">
        <f t="shared" ref="H231:J231" si="68">H193+H203</f>
        <v>6</v>
      </c>
      <c r="I231" s="13">
        <f t="shared" ref="I231" si="69">I193+I203</f>
        <v>14</v>
      </c>
      <c r="J231" s="13">
        <f t="shared" si="68"/>
        <v>22</v>
      </c>
      <c r="K231" s="13">
        <f t="shared" ref="K231:L231" si="70">K193+K203</f>
        <v>23</v>
      </c>
      <c r="L231" s="13">
        <f t="shared" si="70"/>
        <v>27</v>
      </c>
      <c r="M231" s="13">
        <f t="shared" ref="M231:AA231" si="71">M193+M203</f>
        <v>14</v>
      </c>
      <c r="N231" s="13">
        <f t="shared" si="71"/>
        <v>25</v>
      </c>
      <c r="O231" s="13">
        <f t="shared" si="71"/>
        <v>20</v>
      </c>
      <c r="P231" s="13">
        <f t="shared" si="71"/>
        <v>19</v>
      </c>
      <c r="Q231" s="13">
        <f t="shared" si="71"/>
        <v>23</v>
      </c>
      <c r="R231" s="13">
        <f t="shared" si="71"/>
        <v>24</v>
      </c>
      <c r="S231" s="13">
        <f t="shared" si="71"/>
        <v>13</v>
      </c>
      <c r="T231" s="13">
        <f t="shared" si="71"/>
        <v>17</v>
      </c>
      <c r="U231" s="13">
        <f t="shared" si="71"/>
        <v>19</v>
      </c>
      <c r="V231" s="13">
        <f t="shared" si="71"/>
        <v>14</v>
      </c>
      <c r="W231" s="13">
        <f t="shared" si="71"/>
        <v>19</v>
      </c>
      <c r="X231" s="13">
        <f t="shared" si="71"/>
        <v>14</v>
      </c>
      <c r="Y231" s="13">
        <f t="shared" si="71"/>
        <v>13</v>
      </c>
      <c r="Z231" s="13">
        <f t="shared" si="71"/>
        <v>10</v>
      </c>
      <c r="AA231" s="13">
        <f t="shared" si="71"/>
        <v>6</v>
      </c>
      <c r="AC231" s="69"/>
    </row>
    <row r="232" spans="1:30" ht="13.5" thickTop="1" x14ac:dyDescent="0.3">
      <c r="A232" s="29" t="s">
        <v>157</v>
      </c>
      <c r="B232" s="30"/>
      <c r="D232" s="30"/>
      <c r="E232" s="1"/>
      <c r="G232" s="12"/>
      <c r="H232" s="31">
        <f t="shared" ref="H232:J232" si="72">H193+H228</f>
        <v>20</v>
      </c>
      <c r="I232" s="31">
        <f t="shared" ref="I232" si="73">I193+I228</f>
        <v>23</v>
      </c>
      <c r="J232" s="31">
        <f t="shared" si="72"/>
        <v>34</v>
      </c>
      <c r="K232" s="31">
        <f t="shared" ref="K232:L232" si="74">K193+K228</f>
        <v>40</v>
      </c>
      <c r="L232" s="31">
        <f t="shared" si="74"/>
        <v>44</v>
      </c>
      <c r="M232" s="31">
        <f t="shared" ref="M232:AA232" si="75">M193+M228</f>
        <v>35</v>
      </c>
      <c r="N232" s="31">
        <f t="shared" si="75"/>
        <v>40</v>
      </c>
      <c r="O232" s="31">
        <f t="shared" si="75"/>
        <v>55</v>
      </c>
      <c r="P232" s="31">
        <f t="shared" si="75"/>
        <v>67</v>
      </c>
      <c r="Q232" s="31">
        <f t="shared" si="75"/>
        <v>82</v>
      </c>
      <c r="R232" s="31">
        <f t="shared" si="75"/>
        <v>88</v>
      </c>
      <c r="S232" s="31">
        <f t="shared" si="75"/>
        <v>76</v>
      </c>
      <c r="T232" s="31">
        <f t="shared" si="75"/>
        <v>92</v>
      </c>
      <c r="U232" s="31">
        <f t="shared" si="75"/>
        <v>114</v>
      </c>
      <c r="V232" s="31">
        <f t="shared" si="75"/>
        <v>94</v>
      </c>
      <c r="W232" s="31">
        <f t="shared" si="75"/>
        <v>100</v>
      </c>
      <c r="X232" s="31">
        <f t="shared" si="75"/>
        <v>96</v>
      </c>
      <c r="Y232" s="31">
        <f t="shared" si="75"/>
        <v>73</v>
      </c>
      <c r="Z232" s="31">
        <f t="shared" si="75"/>
        <v>62</v>
      </c>
      <c r="AA232" s="31">
        <f t="shared" si="75"/>
        <v>45</v>
      </c>
      <c r="AB232" s="1"/>
      <c r="AC232" s="69"/>
      <c r="AD232" s="1"/>
    </row>
    <row r="233" spans="1:30" ht="13" x14ac:dyDescent="0.3">
      <c r="A233" s="44"/>
      <c r="B233" s="1"/>
      <c r="D233" s="1"/>
      <c r="E233" s="1"/>
      <c r="F233" s="3"/>
      <c r="G233" s="12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"/>
      <c r="AC233" s="69"/>
    </row>
    <row r="234" spans="1:30" ht="13" x14ac:dyDescent="0.3">
      <c r="A234" s="44"/>
      <c r="B234" s="1"/>
      <c r="D234" s="1"/>
      <c r="E234" s="1"/>
      <c r="F234" s="3"/>
      <c r="G234" s="12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"/>
      <c r="AC234" s="69"/>
    </row>
    <row r="235" spans="1:30" s="1" customFormat="1" ht="12.75" customHeight="1" x14ac:dyDescent="0.3">
      <c r="A235" s="21" t="s">
        <v>158</v>
      </c>
      <c r="B235" s="2"/>
      <c r="C235" s="2"/>
      <c r="D235" s="2"/>
      <c r="F235" s="2"/>
      <c r="G235" s="12"/>
      <c r="H235" s="2"/>
      <c r="I235" s="2"/>
      <c r="J235" s="2"/>
      <c r="K235" s="2"/>
      <c r="L235" s="2"/>
      <c r="M235" s="49"/>
      <c r="N235" s="49"/>
      <c r="O235" s="49"/>
      <c r="P235" s="49"/>
      <c r="Q235" s="49"/>
      <c r="R235" s="13"/>
      <c r="S235" s="13"/>
      <c r="T235" s="13"/>
      <c r="U235" s="13"/>
      <c r="V235" s="13"/>
      <c r="W235" s="2"/>
      <c r="X235" s="2"/>
      <c r="Y235" s="2"/>
      <c r="Z235" s="2"/>
      <c r="AA235" s="14"/>
      <c r="AC235" s="69"/>
      <c r="AD235" s="23"/>
    </row>
    <row r="236" spans="1:30" x14ac:dyDescent="0.25">
      <c r="A236" s="2"/>
      <c r="B236" s="2" t="s">
        <v>159</v>
      </c>
      <c r="C236" s="2" t="s">
        <v>258</v>
      </c>
      <c r="D236" s="2" t="s">
        <v>259</v>
      </c>
      <c r="E236" s="1"/>
      <c r="F236" s="2" t="s">
        <v>161</v>
      </c>
      <c r="G236" s="22"/>
      <c r="H236" s="13">
        <v>18</v>
      </c>
      <c r="I236" s="13">
        <v>17</v>
      </c>
      <c r="J236" s="13">
        <v>22</v>
      </c>
      <c r="K236" s="13">
        <v>15</v>
      </c>
      <c r="L236" s="13">
        <v>13</v>
      </c>
      <c r="M236" s="49">
        <v>10</v>
      </c>
      <c r="N236" s="49">
        <v>17</v>
      </c>
      <c r="O236" s="49">
        <v>8</v>
      </c>
      <c r="P236" s="49">
        <v>32</v>
      </c>
      <c r="Q236" s="49">
        <v>41</v>
      </c>
      <c r="R236" s="13">
        <v>30</v>
      </c>
      <c r="S236" s="13">
        <v>28</v>
      </c>
      <c r="T236" s="13">
        <v>41</v>
      </c>
      <c r="U236" s="13">
        <v>35</v>
      </c>
      <c r="V236" s="13">
        <v>38</v>
      </c>
      <c r="W236" s="13">
        <v>20</v>
      </c>
      <c r="X236" s="13">
        <v>30</v>
      </c>
      <c r="Y236" s="13">
        <v>38</v>
      </c>
      <c r="Z236" s="13">
        <v>11</v>
      </c>
      <c r="AA236" s="13"/>
      <c r="AB236" s="23"/>
      <c r="AC236" s="69"/>
      <c r="AD236" s="1"/>
    </row>
    <row r="237" spans="1:30" x14ac:dyDescent="0.25">
      <c r="A237" s="2"/>
      <c r="B237" s="2" t="s">
        <v>159</v>
      </c>
      <c r="C237" s="2" t="s">
        <v>241</v>
      </c>
      <c r="D237" s="2" t="s">
        <v>160</v>
      </c>
      <c r="E237" s="1"/>
      <c r="F237" s="1" t="s">
        <v>161</v>
      </c>
      <c r="G237" s="22"/>
      <c r="H237" s="13">
        <v>0</v>
      </c>
      <c r="I237" s="13">
        <v>0</v>
      </c>
      <c r="J237" s="13">
        <v>2</v>
      </c>
      <c r="K237" s="13">
        <v>1</v>
      </c>
      <c r="L237" s="13">
        <v>3</v>
      </c>
      <c r="M237" s="13">
        <v>6</v>
      </c>
      <c r="N237" s="13">
        <v>3</v>
      </c>
      <c r="O237" s="13">
        <v>24</v>
      </c>
      <c r="P237" s="13">
        <v>11</v>
      </c>
      <c r="Q237" s="13">
        <v>19</v>
      </c>
      <c r="R237" s="13">
        <v>9</v>
      </c>
      <c r="S237" s="13">
        <v>24</v>
      </c>
      <c r="T237" s="13">
        <v>32</v>
      </c>
      <c r="U237" s="13">
        <v>36</v>
      </c>
      <c r="V237" s="13">
        <v>45</v>
      </c>
      <c r="W237" s="13">
        <v>51</v>
      </c>
      <c r="X237" s="13">
        <v>87</v>
      </c>
      <c r="Y237" s="13">
        <v>50</v>
      </c>
      <c r="Z237" s="13">
        <v>43</v>
      </c>
      <c r="AA237" s="13">
        <v>37</v>
      </c>
      <c r="AB237" s="23"/>
      <c r="AC237" s="69"/>
    </row>
    <row r="238" spans="1:30" ht="7.5" customHeight="1" x14ac:dyDescent="0.25">
      <c r="A238" s="2"/>
      <c r="B238" s="2"/>
      <c r="C238" s="2"/>
      <c r="D238" s="2"/>
      <c r="E238" s="1"/>
      <c r="F238" s="2"/>
      <c r="G238" s="22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23"/>
      <c r="AC238" s="69"/>
    </row>
    <row r="239" spans="1:30" s="1" customFormat="1" ht="12.75" customHeight="1" x14ac:dyDescent="0.25">
      <c r="A239" s="2"/>
      <c r="B239" s="2" t="s">
        <v>171</v>
      </c>
      <c r="C239" s="2" t="s">
        <v>234</v>
      </c>
      <c r="D239" s="24" t="s">
        <v>260</v>
      </c>
      <c r="E239" s="24"/>
      <c r="F239" s="24" t="s">
        <v>261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2</v>
      </c>
      <c r="S239" s="13">
        <v>1</v>
      </c>
      <c r="T239" s="13">
        <v>2</v>
      </c>
      <c r="U239" s="13">
        <v>1</v>
      </c>
      <c r="V239" s="13"/>
      <c r="W239" s="13"/>
      <c r="X239" s="13"/>
      <c r="Y239" s="13"/>
      <c r="Z239" s="13"/>
      <c r="AA239" s="13"/>
      <c r="AC239" s="69"/>
      <c r="AD239" s="23"/>
    </row>
    <row r="240" spans="1:30" x14ac:dyDescent="0.25">
      <c r="A240" s="2"/>
      <c r="B240" s="2" t="s">
        <v>171</v>
      </c>
      <c r="C240" s="2" t="s">
        <v>234</v>
      </c>
      <c r="D240" s="24" t="s">
        <v>262</v>
      </c>
      <c r="E240" s="24"/>
      <c r="F240" s="24" t="s">
        <v>263</v>
      </c>
      <c r="G240" s="22"/>
      <c r="H240" s="13">
        <v>34</v>
      </c>
      <c r="I240" s="13">
        <v>12</v>
      </c>
      <c r="J240" s="13">
        <v>22</v>
      </c>
      <c r="K240" s="13">
        <v>19</v>
      </c>
      <c r="L240" s="13">
        <v>24</v>
      </c>
      <c r="M240" s="13">
        <v>30</v>
      </c>
      <c r="N240" s="13">
        <v>29</v>
      </c>
      <c r="O240" s="13">
        <v>26</v>
      </c>
      <c r="P240" s="13">
        <v>52</v>
      </c>
      <c r="Q240" s="13">
        <v>25</v>
      </c>
      <c r="R240" s="13">
        <v>51</v>
      </c>
      <c r="S240" s="13">
        <v>54</v>
      </c>
      <c r="T240" s="13">
        <v>39</v>
      </c>
      <c r="U240" s="13">
        <v>61</v>
      </c>
      <c r="V240" s="13">
        <v>146</v>
      </c>
      <c r="W240" s="13">
        <v>95</v>
      </c>
      <c r="X240" s="13">
        <v>114</v>
      </c>
      <c r="Y240" s="13">
        <v>91</v>
      </c>
      <c r="Z240" s="13">
        <v>86</v>
      </c>
      <c r="AA240" s="13">
        <v>70</v>
      </c>
      <c r="AB240" s="23"/>
      <c r="AC240" s="69"/>
      <c r="AD240" s="1"/>
    </row>
    <row r="241" spans="1:30" x14ac:dyDescent="0.25">
      <c r="A241" s="2"/>
      <c r="B241" s="2" t="s">
        <v>171</v>
      </c>
      <c r="C241" s="2" t="s">
        <v>234</v>
      </c>
      <c r="D241" s="24" t="s">
        <v>264</v>
      </c>
      <c r="E241" s="24"/>
      <c r="F241" s="24" t="s">
        <v>265</v>
      </c>
      <c r="G241" s="22"/>
      <c r="H241" s="13">
        <v>4</v>
      </c>
      <c r="I241" s="13">
        <v>1</v>
      </c>
      <c r="J241" s="13">
        <v>2</v>
      </c>
      <c r="K241" s="13">
        <v>7</v>
      </c>
      <c r="L241" s="13">
        <v>3</v>
      </c>
      <c r="M241" s="13">
        <v>4</v>
      </c>
      <c r="N241" s="13">
        <v>4</v>
      </c>
      <c r="O241" s="13">
        <v>3</v>
      </c>
      <c r="P241" s="13">
        <v>5</v>
      </c>
      <c r="Q241" s="13">
        <v>3</v>
      </c>
      <c r="R241" s="13">
        <v>6</v>
      </c>
      <c r="S241" s="13">
        <v>2</v>
      </c>
      <c r="T241" s="13">
        <v>1</v>
      </c>
      <c r="U241" s="13">
        <v>3</v>
      </c>
      <c r="V241" s="13">
        <v>4</v>
      </c>
      <c r="W241" s="13">
        <v>1</v>
      </c>
      <c r="X241" s="13">
        <v>4</v>
      </c>
      <c r="Y241" s="13">
        <v>1</v>
      </c>
      <c r="Z241" s="13"/>
      <c r="AA241" s="13"/>
      <c r="AB241" s="23"/>
      <c r="AC241" s="69"/>
    </row>
    <row r="242" spans="1:30" ht="13" thickBot="1" x14ac:dyDescent="0.3">
      <c r="A242" s="2"/>
      <c r="B242" s="2" t="s">
        <v>171</v>
      </c>
      <c r="C242" s="85" t="s">
        <v>234</v>
      </c>
      <c r="D242" s="24" t="s">
        <v>266</v>
      </c>
      <c r="E242" s="24"/>
      <c r="F242" s="24" t="s">
        <v>267</v>
      </c>
      <c r="G242" s="22"/>
      <c r="H242" s="13">
        <v>0</v>
      </c>
      <c r="I242" s="13">
        <v>2</v>
      </c>
      <c r="J242" s="13">
        <v>1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1</v>
      </c>
      <c r="R242" s="13">
        <v>1</v>
      </c>
      <c r="S242" s="13"/>
      <c r="T242" s="13"/>
      <c r="U242" s="13"/>
      <c r="V242" s="13"/>
      <c r="W242" s="13"/>
      <c r="X242" s="13"/>
      <c r="Y242" s="13"/>
      <c r="Z242" s="13"/>
      <c r="AA242" s="13"/>
      <c r="AB242" s="23"/>
      <c r="AC242" s="69"/>
    </row>
    <row r="243" spans="1:30" ht="13.5" thickTop="1" x14ac:dyDescent="0.3">
      <c r="A243" s="1"/>
      <c r="B243" s="45"/>
      <c r="C243" s="2"/>
      <c r="D243" s="30"/>
      <c r="E243" s="30"/>
      <c r="F243" s="45" t="s">
        <v>268</v>
      </c>
      <c r="G243" s="12"/>
      <c r="H243" s="31">
        <f t="shared" ref="H243:I243" si="76">SUM(H239:H242)</f>
        <v>38</v>
      </c>
      <c r="I243" s="31">
        <f t="shared" si="76"/>
        <v>15</v>
      </c>
      <c r="J243" s="31">
        <f t="shared" ref="J243:K243" si="77">SUM(J239:J242)</f>
        <v>25</v>
      </c>
      <c r="K243" s="31">
        <f t="shared" si="77"/>
        <v>26</v>
      </c>
      <c r="L243" s="31">
        <f t="shared" ref="L243:AA243" si="78">SUM(L239:L242)</f>
        <v>27</v>
      </c>
      <c r="M243" s="31">
        <f t="shared" si="78"/>
        <v>34</v>
      </c>
      <c r="N243" s="31">
        <f t="shared" si="78"/>
        <v>35</v>
      </c>
      <c r="O243" s="31">
        <f t="shared" si="78"/>
        <v>29</v>
      </c>
      <c r="P243" s="31">
        <f t="shared" si="78"/>
        <v>58</v>
      </c>
      <c r="Q243" s="31">
        <f t="shared" si="78"/>
        <v>30</v>
      </c>
      <c r="R243" s="31">
        <f t="shared" si="78"/>
        <v>60</v>
      </c>
      <c r="S243" s="31">
        <f t="shared" si="78"/>
        <v>57</v>
      </c>
      <c r="T243" s="31">
        <f t="shared" si="78"/>
        <v>42</v>
      </c>
      <c r="U243" s="31">
        <f t="shared" si="78"/>
        <v>65</v>
      </c>
      <c r="V243" s="31">
        <f t="shared" si="78"/>
        <v>150</v>
      </c>
      <c r="W243" s="31">
        <f t="shared" si="78"/>
        <v>96</v>
      </c>
      <c r="X243" s="31">
        <f t="shared" si="78"/>
        <v>118</v>
      </c>
      <c r="Y243" s="31">
        <f t="shared" si="78"/>
        <v>92</v>
      </c>
      <c r="Z243" s="31">
        <f t="shared" si="78"/>
        <v>86</v>
      </c>
      <c r="AA243" s="31">
        <f t="shared" si="78"/>
        <v>70</v>
      </c>
      <c r="AB243" s="1"/>
      <c r="AC243" s="69"/>
    </row>
    <row r="244" spans="1:30" x14ac:dyDescent="0.25">
      <c r="A244" s="2"/>
      <c r="B244" s="2" t="s">
        <v>171</v>
      </c>
      <c r="C244" s="2" t="s">
        <v>241</v>
      </c>
      <c r="D244" s="2" t="s">
        <v>269</v>
      </c>
      <c r="E244" s="2"/>
      <c r="F244" s="2" t="s">
        <v>270</v>
      </c>
      <c r="G244" s="22"/>
      <c r="H244" s="13">
        <v>14</v>
      </c>
      <c r="I244" s="13">
        <v>8</v>
      </c>
      <c r="J244" s="13">
        <v>14</v>
      </c>
      <c r="K244" s="13">
        <v>30</v>
      </c>
      <c r="L244" s="13">
        <v>14</v>
      </c>
      <c r="M244" s="13">
        <v>35</v>
      </c>
      <c r="N244" s="13">
        <v>31</v>
      </c>
      <c r="O244" s="13">
        <v>27</v>
      </c>
      <c r="P244" s="13">
        <v>27</v>
      </c>
      <c r="Q244" s="13">
        <v>24</v>
      </c>
      <c r="R244" s="13">
        <v>26</v>
      </c>
      <c r="S244" s="13">
        <v>32</v>
      </c>
      <c r="T244" s="13">
        <v>25</v>
      </c>
      <c r="U244" s="13">
        <v>28</v>
      </c>
      <c r="V244" s="13">
        <v>25</v>
      </c>
      <c r="W244" s="13">
        <v>21</v>
      </c>
      <c r="X244" s="13">
        <v>9</v>
      </c>
      <c r="Y244" s="13"/>
      <c r="Z244" s="13"/>
      <c r="AA244" s="13"/>
      <c r="AB244" s="23"/>
      <c r="AC244" s="69"/>
    </row>
    <row r="245" spans="1:30" x14ac:dyDescent="0.25">
      <c r="A245" s="2"/>
      <c r="B245" s="34" t="s">
        <v>171</v>
      </c>
      <c r="C245" s="34" t="s">
        <v>241</v>
      </c>
      <c r="D245" s="34" t="s">
        <v>330</v>
      </c>
      <c r="E245" s="2"/>
      <c r="F245" s="27" t="s">
        <v>332</v>
      </c>
      <c r="G245" s="22"/>
      <c r="H245" s="13">
        <v>3</v>
      </c>
      <c r="I245" s="13">
        <v>3</v>
      </c>
      <c r="J245" s="13">
        <v>3</v>
      </c>
      <c r="K245" s="13">
        <v>4</v>
      </c>
      <c r="L245" s="13">
        <v>2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23"/>
      <c r="AC245" s="69"/>
    </row>
    <row r="246" spans="1:30" ht="7.5" customHeight="1" x14ac:dyDescent="0.25">
      <c r="A246" s="2"/>
      <c r="B246" s="2"/>
      <c r="C246" s="2"/>
      <c r="D246" s="2"/>
      <c r="E246" s="2"/>
      <c r="F246" s="2"/>
      <c r="G246" s="22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23"/>
      <c r="AC246" s="69"/>
    </row>
    <row r="247" spans="1:30" x14ac:dyDescent="0.25">
      <c r="A247" s="2"/>
      <c r="B247" s="2" t="s">
        <v>271</v>
      </c>
      <c r="C247" s="2" t="s">
        <v>241</v>
      </c>
      <c r="D247" s="2" t="s">
        <v>272</v>
      </c>
      <c r="E247" s="2"/>
      <c r="F247" s="1" t="s">
        <v>273</v>
      </c>
      <c r="H247" s="13">
        <v>1</v>
      </c>
      <c r="I247" s="13">
        <v>7</v>
      </c>
      <c r="J247" s="13">
        <v>7</v>
      </c>
      <c r="K247" s="13">
        <v>8</v>
      </c>
      <c r="L247" s="13">
        <v>8</v>
      </c>
      <c r="M247" s="13">
        <v>12</v>
      </c>
      <c r="N247" s="13">
        <v>10</v>
      </c>
      <c r="O247" s="13">
        <v>19</v>
      </c>
      <c r="P247" s="13">
        <v>28</v>
      </c>
      <c r="Q247" s="13">
        <v>18</v>
      </c>
      <c r="R247" s="13">
        <v>11</v>
      </c>
      <c r="S247" s="13">
        <v>14</v>
      </c>
      <c r="T247" s="13">
        <v>13</v>
      </c>
      <c r="U247" s="13">
        <v>13</v>
      </c>
      <c r="V247" s="13">
        <v>21</v>
      </c>
      <c r="W247" s="13">
        <v>14</v>
      </c>
      <c r="X247" s="13">
        <v>12</v>
      </c>
      <c r="Y247" s="13"/>
      <c r="Z247" s="13"/>
      <c r="AA247" s="13"/>
      <c r="AB247" s="23"/>
      <c r="AC247" s="69"/>
    </row>
    <row r="248" spans="1:30" s="2" customFormat="1" ht="12.75" customHeight="1" x14ac:dyDescent="0.25">
      <c r="B248" s="2" t="s">
        <v>271</v>
      </c>
      <c r="C248" s="2" t="s">
        <v>241</v>
      </c>
      <c r="D248" s="27" t="s">
        <v>274</v>
      </c>
      <c r="F248" s="1" t="s">
        <v>275</v>
      </c>
      <c r="G248" s="22"/>
      <c r="H248" s="13">
        <v>0</v>
      </c>
      <c r="I248" s="13">
        <v>2</v>
      </c>
      <c r="J248" s="13">
        <v>3</v>
      </c>
      <c r="K248" s="13">
        <v>4</v>
      </c>
      <c r="L248" s="13">
        <v>3</v>
      </c>
      <c r="M248" s="13">
        <v>5</v>
      </c>
      <c r="N248" s="13">
        <v>11</v>
      </c>
      <c r="O248" s="13">
        <v>5</v>
      </c>
      <c r="P248" s="13">
        <v>7</v>
      </c>
      <c r="Q248" s="13">
        <v>8</v>
      </c>
      <c r="R248" s="13">
        <v>8</v>
      </c>
      <c r="S248" s="13">
        <v>6</v>
      </c>
      <c r="T248" s="13">
        <v>3</v>
      </c>
      <c r="U248" s="13">
        <v>5</v>
      </c>
      <c r="V248" s="13">
        <v>11</v>
      </c>
      <c r="W248" s="13">
        <v>18</v>
      </c>
      <c r="X248" s="13">
        <v>187</v>
      </c>
      <c r="Y248" s="13"/>
      <c r="Z248" s="13"/>
      <c r="AA248" s="13"/>
      <c r="AB248" s="23"/>
      <c r="AC248" s="69"/>
      <c r="AD248" s="23"/>
    </row>
    <row r="249" spans="1:30" x14ac:dyDescent="0.25">
      <c r="A249" s="2"/>
      <c r="B249" s="2" t="s">
        <v>271</v>
      </c>
      <c r="C249" s="33" t="s">
        <v>241</v>
      </c>
      <c r="D249" s="2" t="s">
        <v>276</v>
      </c>
      <c r="E249" s="2"/>
      <c r="F249" s="1" t="s">
        <v>277</v>
      </c>
      <c r="G249" s="22"/>
      <c r="H249" s="13">
        <v>6</v>
      </c>
      <c r="I249" s="13">
        <v>26</v>
      </c>
      <c r="J249" s="13">
        <v>22</v>
      </c>
      <c r="K249" s="13">
        <v>33</v>
      </c>
      <c r="L249" s="13">
        <v>29</v>
      </c>
      <c r="M249" s="13">
        <v>35</v>
      </c>
      <c r="N249" s="13">
        <v>43</v>
      </c>
      <c r="O249" s="13">
        <v>65</v>
      </c>
      <c r="P249" s="13">
        <v>82</v>
      </c>
      <c r="Q249" s="13">
        <v>69</v>
      </c>
      <c r="R249" s="13">
        <v>64</v>
      </c>
      <c r="S249" s="13">
        <v>80</v>
      </c>
      <c r="T249" s="13">
        <v>68</v>
      </c>
      <c r="U249" s="13">
        <v>100</v>
      </c>
      <c r="V249" s="13">
        <v>137</v>
      </c>
      <c r="W249" s="13">
        <v>139</v>
      </c>
      <c r="X249" s="13">
        <v>88</v>
      </c>
      <c r="Y249" s="13"/>
      <c r="Z249" s="13"/>
      <c r="AA249" s="13"/>
      <c r="AB249" s="23"/>
      <c r="AC249" s="69"/>
      <c r="AD249" s="2"/>
    </row>
    <row r="250" spans="1:30" ht="13" thickBot="1" x14ac:dyDescent="0.3">
      <c r="A250" s="2"/>
      <c r="B250" s="27" t="s">
        <v>271</v>
      </c>
      <c r="C250" s="87" t="s">
        <v>241</v>
      </c>
      <c r="D250" s="27" t="s">
        <v>352</v>
      </c>
      <c r="E250" s="2"/>
      <c r="F250" s="28" t="s">
        <v>357</v>
      </c>
      <c r="G250" s="22"/>
      <c r="H250" s="13">
        <v>9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23"/>
      <c r="AC250" s="69"/>
      <c r="AD250" s="2"/>
    </row>
    <row r="251" spans="1:30" s="1" customFormat="1" ht="12.65" customHeight="1" thickTop="1" x14ac:dyDescent="0.3">
      <c r="A251" s="2"/>
      <c r="B251" s="45"/>
      <c r="C251" s="2" t="s">
        <v>241</v>
      </c>
      <c r="D251" s="30"/>
      <c r="E251" s="30"/>
      <c r="F251" s="29" t="s">
        <v>278</v>
      </c>
      <c r="G251" s="22"/>
      <c r="H251" s="31">
        <f>SUM(H247:H250)</f>
        <v>16</v>
      </c>
      <c r="I251" s="31">
        <f t="shared" ref="I251:X251" si="79">SUM(I247:I249)</f>
        <v>35</v>
      </c>
      <c r="J251" s="31">
        <f t="shared" si="79"/>
        <v>32</v>
      </c>
      <c r="K251" s="31">
        <f t="shared" si="79"/>
        <v>45</v>
      </c>
      <c r="L251" s="31">
        <f t="shared" si="79"/>
        <v>40</v>
      </c>
      <c r="M251" s="31">
        <f t="shared" si="79"/>
        <v>52</v>
      </c>
      <c r="N251" s="31">
        <f t="shared" si="79"/>
        <v>64</v>
      </c>
      <c r="O251" s="31">
        <f t="shared" si="79"/>
        <v>89</v>
      </c>
      <c r="P251" s="31">
        <f t="shared" si="79"/>
        <v>117</v>
      </c>
      <c r="Q251" s="31">
        <f t="shared" si="79"/>
        <v>95</v>
      </c>
      <c r="R251" s="31">
        <f t="shared" si="79"/>
        <v>83</v>
      </c>
      <c r="S251" s="31">
        <f t="shared" si="79"/>
        <v>100</v>
      </c>
      <c r="T251" s="31">
        <f t="shared" si="79"/>
        <v>84</v>
      </c>
      <c r="U251" s="31">
        <f t="shared" si="79"/>
        <v>118</v>
      </c>
      <c r="V251" s="31">
        <f t="shared" si="79"/>
        <v>169</v>
      </c>
      <c r="W251" s="31">
        <f t="shared" si="79"/>
        <v>171</v>
      </c>
      <c r="X251" s="31">
        <f t="shared" si="79"/>
        <v>287</v>
      </c>
      <c r="Y251" s="31">
        <v>302</v>
      </c>
      <c r="Z251" s="31">
        <v>213</v>
      </c>
      <c r="AA251" s="31">
        <v>181</v>
      </c>
      <c r="AB251" s="23"/>
      <c r="AC251" s="69"/>
      <c r="AD251" s="23"/>
    </row>
    <row r="252" spans="1:30" ht="7.5" customHeight="1" thickBot="1" x14ac:dyDescent="0.35">
      <c r="A252" s="2"/>
      <c r="B252" s="2"/>
      <c r="C252" s="85"/>
      <c r="D252" s="85"/>
      <c r="E252" s="33"/>
      <c r="F252" s="43"/>
      <c r="G252" s="22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23"/>
      <c r="AC252" s="69"/>
      <c r="AD252" s="1"/>
    </row>
    <row r="253" spans="1:30" ht="13.5" thickTop="1" x14ac:dyDescent="0.3">
      <c r="A253" s="45" t="s">
        <v>174</v>
      </c>
      <c r="B253" s="52"/>
      <c r="C253" s="2"/>
      <c r="D253" s="33"/>
      <c r="E253" s="33"/>
      <c r="F253" s="53"/>
      <c r="G253" s="54"/>
      <c r="H253" s="55">
        <f t="shared" ref="H253:AA253" si="80">SUM(H236:H242,H244:H246,H251)</f>
        <v>89</v>
      </c>
      <c r="I253" s="55">
        <f t="shared" si="80"/>
        <v>78</v>
      </c>
      <c r="J253" s="55">
        <f t="shared" si="80"/>
        <v>98</v>
      </c>
      <c r="K253" s="55">
        <f t="shared" si="80"/>
        <v>121</v>
      </c>
      <c r="L253" s="55">
        <f t="shared" si="80"/>
        <v>99</v>
      </c>
      <c r="M253" s="55">
        <f t="shared" si="80"/>
        <v>137</v>
      </c>
      <c r="N253" s="55">
        <f t="shared" si="80"/>
        <v>150</v>
      </c>
      <c r="O253" s="55">
        <f t="shared" si="80"/>
        <v>177</v>
      </c>
      <c r="P253" s="55">
        <f t="shared" si="80"/>
        <v>245</v>
      </c>
      <c r="Q253" s="55">
        <f t="shared" si="80"/>
        <v>209</v>
      </c>
      <c r="R253" s="55">
        <f t="shared" si="80"/>
        <v>208</v>
      </c>
      <c r="S253" s="55">
        <f t="shared" si="80"/>
        <v>241</v>
      </c>
      <c r="T253" s="55">
        <f t="shared" si="80"/>
        <v>224</v>
      </c>
      <c r="U253" s="55">
        <f t="shared" si="80"/>
        <v>282</v>
      </c>
      <c r="V253" s="55">
        <f t="shared" si="80"/>
        <v>427</v>
      </c>
      <c r="W253" s="55">
        <f t="shared" si="80"/>
        <v>359</v>
      </c>
      <c r="X253" s="55">
        <f t="shared" si="80"/>
        <v>531</v>
      </c>
      <c r="Y253" s="55">
        <f t="shared" si="80"/>
        <v>482</v>
      </c>
      <c r="Z253" s="55">
        <f t="shared" si="80"/>
        <v>353</v>
      </c>
      <c r="AA253" s="55">
        <f t="shared" si="80"/>
        <v>288</v>
      </c>
      <c r="AB253" s="2"/>
      <c r="AC253" s="69"/>
    </row>
    <row r="254" spans="1:30" ht="7.5" customHeight="1" x14ac:dyDescent="0.3">
      <c r="C254" s="2"/>
      <c r="F254" s="57"/>
      <c r="G254" s="22"/>
      <c r="H254" s="23"/>
      <c r="I254" s="23"/>
      <c r="J254" s="23"/>
      <c r="AB254" s="23"/>
      <c r="AC254" s="69"/>
    </row>
    <row r="255" spans="1:30" ht="13" x14ac:dyDescent="0.3">
      <c r="A255" s="21" t="s">
        <v>175</v>
      </c>
      <c r="B255" s="2"/>
      <c r="C255" s="2"/>
      <c r="D255" s="2"/>
      <c r="E255" s="1"/>
      <c r="F255" s="2"/>
      <c r="G255" s="12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"/>
      <c r="AC255" s="69"/>
    </row>
    <row r="256" spans="1:30" ht="13" x14ac:dyDescent="0.3">
      <c r="A256" s="21"/>
      <c r="B256" s="27" t="s">
        <v>176</v>
      </c>
      <c r="C256" s="27" t="s">
        <v>238</v>
      </c>
      <c r="D256" s="27" t="s">
        <v>279</v>
      </c>
      <c r="E256" s="1"/>
      <c r="F256" s="27" t="s">
        <v>280</v>
      </c>
      <c r="G256" s="12"/>
      <c r="H256" s="13">
        <v>14</v>
      </c>
      <c r="I256" s="13">
        <v>12</v>
      </c>
      <c r="J256" s="13">
        <v>10</v>
      </c>
      <c r="K256" s="13">
        <v>9</v>
      </c>
      <c r="L256" s="13">
        <v>13</v>
      </c>
      <c r="M256" s="13">
        <v>12</v>
      </c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23"/>
      <c r="AC256" s="69"/>
    </row>
    <row r="257" spans="1:29" ht="7.5" customHeight="1" x14ac:dyDescent="0.3">
      <c r="A257" s="21"/>
      <c r="B257" s="2"/>
      <c r="C257" s="2"/>
      <c r="D257" s="2"/>
      <c r="E257" s="1"/>
      <c r="F257" s="2"/>
      <c r="G257" s="12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23"/>
      <c r="AC257" s="69"/>
    </row>
    <row r="258" spans="1:29" x14ac:dyDescent="0.25">
      <c r="A258" s="2"/>
      <c r="B258" s="2" t="s">
        <v>181</v>
      </c>
      <c r="C258" s="2" t="s">
        <v>238</v>
      </c>
      <c r="D258" s="2" t="s">
        <v>281</v>
      </c>
      <c r="E258" s="2"/>
      <c r="F258" s="2" t="s">
        <v>282</v>
      </c>
      <c r="G258" s="22"/>
      <c r="H258" s="13">
        <v>5</v>
      </c>
      <c r="I258" s="13">
        <v>12</v>
      </c>
      <c r="J258" s="13">
        <v>9</v>
      </c>
      <c r="K258" s="13">
        <v>4</v>
      </c>
      <c r="L258" s="13">
        <v>13</v>
      </c>
      <c r="M258" s="13">
        <v>11</v>
      </c>
      <c r="N258" s="13">
        <v>7</v>
      </c>
      <c r="O258" s="13">
        <v>7</v>
      </c>
      <c r="P258" s="13">
        <v>5</v>
      </c>
      <c r="Q258" s="13">
        <v>5</v>
      </c>
      <c r="R258" s="13">
        <v>8</v>
      </c>
      <c r="S258" s="13">
        <v>3</v>
      </c>
      <c r="T258" s="13"/>
      <c r="U258" s="13"/>
      <c r="V258" s="13"/>
      <c r="W258" s="13"/>
      <c r="X258" s="13"/>
      <c r="Y258" s="13"/>
      <c r="Z258" s="13"/>
      <c r="AA258" s="13"/>
      <c r="AB258" s="23"/>
      <c r="AC258" s="69"/>
    </row>
    <row r="259" spans="1:29" x14ac:dyDescent="0.25">
      <c r="A259" s="2"/>
      <c r="B259" s="2" t="s">
        <v>181</v>
      </c>
      <c r="C259" s="2" t="s">
        <v>241</v>
      </c>
      <c r="D259" s="27" t="s">
        <v>283</v>
      </c>
      <c r="E259" s="2"/>
      <c r="F259" s="24" t="s">
        <v>186</v>
      </c>
      <c r="G259" s="25" t="s">
        <v>39</v>
      </c>
      <c r="H259" s="13"/>
      <c r="I259" s="13"/>
      <c r="J259" s="13"/>
      <c r="K259" s="13"/>
      <c r="L259" s="13"/>
      <c r="M259" s="13">
        <v>1</v>
      </c>
      <c r="N259" s="13">
        <v>2</v>
      </c>
      <c r="O259" s="13">
        <v>7</v>
      </c>
      <c r="P259" s="13">
        <v>2</v>
      </c>
      <c r="Q259" s="13">
        <v>2</v>
      </c>
      <c r="R259" s="13">
        <v>8</v>
      </c>
      <c r="S259" s="13">
        <v>9</v>
      </c>
      <c r="T259" s="13">
        <v>9</v>
      </c>
      <c r="U259" s="13">
        <v>12</v>
      </c>
      <c r="V259" s="13">
        <v>16</v>
      </c>
      <c r="W259" s="13">
        <v>27</v>
      </c>
      <c r="X259" s="13">
        <v>79</v>
      </c>
      <c r="Y259" s="13">
        <v>72</v>
      </c>
      <c r="Z259" s="13">
        <v>54</v>
      </c>
      <c r="AA259" s="13">
        <v>45</v>
      </c>
      <c r="AB259" s="23"/>
      <c r="AC259" s="69"/>
    </row>
    <row r="260" spans="1:29" x14ac:dyDescent="0.25">
      <c r="A260" s="2"/>
      <c r="B260" s="2" t="s">
        <v>181</v>
      </c>
      <c r="C260" s="2" t="s">
        <v>241</v>
      </c>
      <c r="D260" s="2" t="s">
        <v>284</v>
      </c>
      <c r="E260" s="2"/>
      <c r="F260" s="2" t="s">
        <v>285</v>
      </c>
      <c r="G260" s="25" t="s">
        <v>39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>
        <v>6</v>
      </c>
      <c r="Y260" s="13">
        <v>9</v>
      </c>
      <c r="Z260" s="13"/>
      <c r="AA260" s="13"/>
      <c r="AB260" s="23"/>
      <c r="AC260" s="69"/>
    </row>
    <row r="261" spans="1:29" x14ac:dyDescent="0.25">
      <c r="A261" s="2"/>
      <c r="B261" s="2" t="s">
        <v>181</v>
      </c>
      <c r="C261" s="2" t="s">
        <v>258</v>
      </c>
      <c r="D261" s="27" t="s">
        <v>286</v>
      </c>
      <c r="E261" s="2"/>
      <c r="F261" s="24" t="s">
        <v>287</v>
      </c>
      <c r="H261" s="13">
        <v>3</v>
      </c>
      <c r="I261" s="13">
        <v>1</v>
      </c>
      <c r="J261" s="13">
        <v>3</v>
      </c>
      <c r="K261" s="13">
        <v>2</v>
      </c>
      <c r="L261" s="13">
        <v>0</v>
      </c>
      <c r="M261" s="13">
        <v>1</v>
      </c>
      <c r="N261" s="13">
        <v>3</v>
      </c>
      <c r="O261" s="13">
        <v>5</v>
      </c>
      <c r="P261" s="13">
        <v>10</v>
      </c>
      <c r="Q261" s="13">
        <v>4</v>
      </c>
      <c r="R261" s="13">
        <v>12</v>
      </c>
      <c r="S261" s="13">
        <v>9</v>
      </c>
      <c r="T261" s="13">
        <v>11</v>
      </c>
      <c r="U261" s="13">
        <v>8</v>
      </c>
      <c r="V261" s="13">
        <v>13</v>
      </c>
      <c r="W261" s="13">
        <v>16</v>
      </c>
      <c r="X261" s="13"/>
      <c r="Y261" s="13"/>
      <c r="Z261" s="13"/>
      <c r="AA261" s="13"/>
      <c r="AB261" s="23"/>
      <c r="AC261" s="69"/>
    </row>
    <row r="262" spans="1:29" x14ac:dyDescent="0.25">
      <c r="A262" s="2"/>
      <c r="B262" s="2" t="s">
        <v>181</v>
      </c>
      <c r="C262" s="2" t="s">
        <v>258</v>
      </c>
      <c r="D262" s="27" t="s">
        <v>288</v>
      </c>
      <c r="E262" s="2"/>
      <c r="F262" s="24" t="s">
        <v>289</v>
      </c>
      <c r="G262" s="22"/>
      <c r="H262" s="13">
        <v>0</v>
      </c>
      <c r="I262" s="13">
        <v>1</v>
      </c>
      <c r="J262" s="13">
        <v>4</v>
      </c>
      <c r="K262" s="13">
        <v>9</v>
      </c>
      <c r="L262" s="13">
        <v>7</v>
      </c>
      <c r="M262" s="13">
        <v>9</v>
      </c>
      <c r="N262" s="13">
        <v>6</v>
      </c>
      <c r="O262" s="13">
        <v>7</v>
      </c>
      <c r="P262" s="13">
        <v>5</v>
      </c>
      <c r="Q262" s="13">
        <v>3</v>
      </c>
      <c r="R262" s="13">
        <v>2</v>
      </c>
      <c r="S262" s="13">
        <v>2</v>
      </c>
      <c r="T262" s="13">
        <v>1</v>
      </c>
      <c r="U262" s="13"/>
      <c r="V262" s="13"/>
      <c r="W262" s="13"/>
      <c r="X262" s="13"/>
      <c r="Y262" s="13"/>
      <c r="Z262" s="13"/>
      <c r="AA262" s="13"/>
      <c r="AB262" s="23"/>
      <c r="AC262" s="69"/>
    </row>
    <row r="263" spans="1:29" ht="13" thickBot="1" x14ac:dyDescent="0.3">
      <c r="A263" s="2"/>
      <c r="B263" s="2" t="s">
        <v>181</v>
      </c>
      <c r="C263" s="2" t="s">
        <v>258</v>
      </c>
      <c r="D263" s="27" t="s">
        <v>290</v>
      </c>
      <c r="E263" s="2"/>
      <c r="F263" s="24" t="s">
        <v>291</v>
      </c>
      <c r="G263" s="22"/>
      <c r="H263" s="13">
        <v>5</v>
      </c>
      <c r="I263" s="13">
        <v>7</v>
      </c>
      <c r="J263" s="13">
        <v>14</v>
      </c>
      <c r="K263" s="13">
        <v>18</v>
      </c>
      <c r="L263" s="13">
        <v>21</v>
      </c>
      <c r="M263" s="13">
        <v>34</v>
      </c>
      <c r="N263" s="13">
        <v>35</v>
      </c>
      <c r="O263" s="13">
        <v>39</v>
      </c>
      <c r="P263" s="13">
        <v>19</v>
      </c>
      <c r="Q263" s="13">
        <v>37</v>
      </c>
      <c r="R263" s="13">
        <v>51</v>
      </c>
      <c r="S263" s="13">
        <v>48</v>
      </c>
      <c r="T263" s="13">
        <v>36</v>
      </c>
      <c r="U263" s="13">
        <v>49</v>
      </c>
      <c r="V263" s="13">
        <v>44</v>
      </c>
      <c r="W263" s="13">
        <v>16</v>
      </c>
      <c r="X263" s="13">
        <v>7</v>
      </c>
      <c r="Y263" s="13"/>
      <c r="Z263" s="13"/>
      <c r="AA263" s="13"/>
      <c r="AB263" s="23"/>
      <c r="AC263" s="69"/>
    </row>
    <row r="264" spans="1:29" ht="13.5" thickTop="1" x14ac:dyDescent="0.3">
      <c r="A264" s="2"/>
      <c r="B264" s="2" t="s">
        <v>181</v>
      </c>
      <c r="C264" s="2" t="s">
        <v>258</v>
      </c>
      <c r="D264" s="2" t="s">
        <v>292</v>
      </c>
      <c r="E264" s="2"/>
      <c r="F264" s="43" t="s">
        <v>293</v>
      </c>
      <c r="G264" s="22"/>
      <c r="H264" s="31">
        <f t="shared" ref="H264:I264" si="81">SUM(H261:H263)</f>
        <v>8</v>
      </c>
      <c r="I264" s="31">
        <f t="shared" si="81"/>
        <v>9</v>
      </c>
      <c r="J264" s="31">
        <f t="shared" ref="J264:K264" si="82">SUM(J261:J263)</f>
        <v>21</v>
      </c>
      <c r="K264" s="31">
        <f t="shared" si="82"/>
        <v>29</v>
      </c>
      <c r="L264" s="31">
        <f t="shared" ref="L264:X264" si="83">SUM(L261:L263)</f>
        <v>28</v>
      </c>
      <c r="M264" s="31">
        <f t="shared" si="83"/>
        <v>44</v>
      </c>
      <c r="N264" s="31">
        <f t="shared" si="83"/>
        <v>44</v>
      </c>
      <c r="O264" s="31">
        <f t="shared" si="83"/>
        <v>51</v>
      </c>
      <c r="P264" s="31">
        <f t="shared" si="83"/>
        <v>34</v>
      </c>
      <c r="Q264" s="31">
        <f t="shared" si="83"/>
        <v>44</v>
      </c>
      <c r="R264" s="31">
        <f t="shared" si="83"/>
        <v>65</v>
      </c>
      <c r="S264" s="31">
        <f t="shared" si="83"/>
        <v>59</v>
      </c>
      <c r="T264" s="31">
        <f t="shared" si="83"/>
        <v>48</v>
      </c>
      <c r="U264" s="31">
        <f t="shared" si="83"/>
        <v>57</v>
      </c>
      <c r="V264" s="31">
        <f t="shared" si="83"/>
        <v>57</v>
      </c>
      <c r="W264" s="31">
        <f t="shared" si="83"/>
        <v>32</v>
      </c>
      <c r="X264" s="31">
        <f t="shared" si="83"/>
        <v>7</v>
      </c>
      <c r="Y264" s="13"/>
      <c r="Z264" s="13"/>
      <c r="AA264" s="13"/>
      <c r="AB264" s="23"/>
      <c r="AC264" s="69"/>
    </row>
    <row r="265" spans="1:29" ht="7.5" customHeight="1" x14ac:dyDescent="0.25">
      <c r="A265" s="2"/>
      <c r="B265" s="2"/>
      <c r="C265" s="2"/>
      <c r="D265" s="2"/>
      <c r="E265" s="2"/>
      <c r="F265" s="2"/>
      <c r="G265" s="22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23"/>
      <c r="AC265" s="69"/>
    </row>
    <row r="266" spans="1:29" x14ac:dyDescent="0.25">
      <c r="A266" s="2"/>
      <c r="B266" s="2" t="s">
        <v>189</v>
      </c>
      <c r="C266" s="2" t="s">
        <v>238</v>
      </c>
      <c r="D266" s="2" t="s">
        <v>194</v>
      </c>
      <c r="E266" s="2"/>
      <c r="F266" s="2" t="s">
        <v>294</v>
      </c>
      <c r="G266" s="22"/>
      <c r="H266" s="13">
        <v>10</v>
      </c>
      <c r="I266" s="13">
        <v>6</v>
      </c>
      <c r="J266" s="13">
        <v>13</v>
      </c>
      <c r="K266" s="13">
        <v>12</v>
      </c>
      <c r="L266" s="13">
        <v>11</v>
      </c>
      <c r="M266" s="13">
        <v>7</v>
      </c>
      <c r="N266" s="13">
        <v>9</v>
      </c>
      <c r="O266" s="13">
        <v>13</v>
      </c>
      <c r="P266" s="13">
        <v>9</v>
      </c>
      <c r="Q266" s="13">
        <v>3</v>
      </c>
      <c r="R266" s="13">
        <v>4</v>
      </c>
      <c r="S266" s="13">
        <v>6</v>
      </c>
      <c r="T266" s="13">
        <v>2</v>
      </c>
      <c r="U266" s="13">
        <v>3</v>
      </c>
      <c r="V266" s="13">
        <v>1</v>
      </c>
      <c r="W266" s="13">
        <v>2</v>
      </c>
      <c r="X266" s="13">
        <v>2</v>
      </c>
      <c r="Y266" s="13"/>
      <c r="Z266" s="13"/>
      <c r="AA266" s="13"/>
      <c r="AB266" s="23"/>
      <c r="AC266" s="69"/>
    </row>
    <row r="267" spans="1:29" ht="7.5" customHeight="1" x14ac:dyDescent="0.25">
      <c r="A267" s="2"/>
      <c r="B267" s="2"/>
      <c r="C267" s="2"/>
      <c r="D267" s="2"/>
      <c r="E267" s="2"/>
      <c r="F267" s="2"/>
      <c r="G267" s="22"/>
      <c r="H267" s="13"/>
      <c r="I267" s="13"/>
      <c r="J267" s="13"/>
      <c r="K267" s="13"/>
      <c r="L267" s="13"/>
      <c r="M267" s="23"/>
      <c r="N267" s="23"/>
      <c r="O267" s="23"/>
      <c r="P267" s="23"/>
      <c r="Q267" s="2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23"/>
      <c r="AC267" s="69"/>
    </row>
    <row r="268" spans="1:29" x14ac:dyDescent="0.25">
      <c r="A268" s="2"/>
      <c r="B268" s="2" t="s">
        <v>201</v>
      </c>
      <c r="C268" s="2" t="s">
        <v>241</v>
      </c>
      <c r="D268" s="27" t="s">
        <v>328</v>
      </c>
      <c r="E268" s="2"/>
      <c r="F268" s="27" t="s">
        <v>295</v>
      </c>
      <c r="G268" s="22"/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/>
      <c r="S268" s="13">
        <v>1</v>
      </c>
      <c r="T268" s="13">
        <v>4</v>
      </c>
      <c r="U268" s="13">
        <v>3</v>
      </c>
      <c r="V268" s="13">
        <v>13</v>
      </c>
      <c r="W268" s="13">
        <v>20</v>
      </c>
      <c r="X268" s="13">
        <v>34</v>
      </c>
      <c r="Y268" s="13"/>
      <c r="Z268" s="13"/>
      <c r="AA268" s="13"/>
      <c r="AB268" s="23"/>
      <c r="AC268" s="69"/>
    </row>
    <row r="269" spans="1:29" x14ac:dyDescent="0.25">
      <c r="A269" s="2"/>
      <c r="B269" s="2" t="s">
        <v>201</v>
      </c>
      <c r="C269" s="2" t="s">
        <v>241</v>
      </c>
      <c r="D269" s="27" t="s">
        <v>204</v>
      </c>
      <c r="E269" s="2"/>
      <c r="F269" s="2" t="s">
        <v>296</v>
      </c>
      <c r="G269" s="22"/>
      <c r="H269" s="13">
        <v>5</v>
      </c>
      <c r="I269" s="13">
        <v>4</v>
      </c>
      <c r="J269" s="13">
        <v>7</v>
      </c>
      <c r="K269" s="13">
        <v>7</v>
      </c>
      <c r="L269" s="13">
        <v>8</v>
      </c>
      <c r="M269" s="13">
        <v>9</v>
      </c>
      <c r="N269" s="13">
        <v>5</v>
      </c>
      <c r="O269" s="13">
        <v>16</v>
      </c>
      <c r="P269" s="13">
        <v>11</v>
      </c>
      <c r="Q269" s="13">
        <v>8</v>
      </c>
      <c r="R269" s="13">
        <v>9</v>
      </c>
      <c r="S269" s="13">
        <v>7</v>
      </c>
      <c r="T269" s="13">
        <v>17</v>
      </c>
      <c r="U269" s="13">
        <v>14</v>
      </c>
      <c r="V269" s="13">
        <v>17</v>
      </c>
      <c r="W269" s="13">
        <v>8</v>
      </c>
      <c r="X269" s="13">
        <v>5</v>
      </c>
      <c r="Y269" s="13"/>
      <c r="Z269" s="13"/>
      <c r="AA269" s="13"/>
      <c r="AB269" s="23"/>
      <c r="AC269" s="69"/>
    </row>
    <row r="270" spans="1:29" x14ac:dyDescent="0.25">
      <c r="A270" s="2"/>
      <c r="B270" s="2" t="s">
        <v>201</v>
      </c>
      <c r="C270" s="2" t="s">
        <v>241</v>
      </c>
      <c r="D270" s="27" t="s">
        <v>297</v>
      </c>
      <c r="E270" s="2"/>
      <c r="F270" s="2" t="s">
        <v>298</v>
      </c>
      <c r="G270" s="12"/>
      <c r="H270" s="13">
        <v>0</v>
      </c>
      <c r="I270" s="13">
        <v>3</v>
      </c>
      <c r="J270" s="13">
        <v>12</v>
      </c>
      <c r="K270" s="13">
        <v>10</v>
      </c>
      <c r="L270" s="13">
        <v>12</v>
      </c>
      <c r="M270" s="13">
        <v>17</v>
      </c>
      <c r="N270" s="13">
        <v>32</v>
      </c>
      <c r="O270" s="13">
        <v>40</v>
      </c>
      <c r="P270" s="13">
        <v>30</v>
      </c>
      <c r="Q270" s="13">
        <v>42</v>
      </c>
      <c r="R270" s="13">
        <v>39</v>
      </c>
      <c r="S270" s="13">
        <v>28</v>
      </c>
      <c r="T270" s="13"/>
      <c r="U270" s="13"/>
      <c r="V270" s="13"/>
      <c r="W270" s="13"/>
      <c r="X270" s="13"/>
      <c r="Y270" s="13"/>
      <c r="Z270" s="13"/>
      <c r="AA270" s="13"/>
      <c r="AB270" s="23"/>
      <c r="AC270" s="69"/>
    </row>
    <row r="271" spans="1:29" x14ac:dyDescent="0.25">
      <c r="A271" s="2"/>
      <c r="B271" s="2" t="s">
        <v>201</v>
      </c>
      <c r="C271" s="2" t="s">
        <v>241</v>
      </c>
      <c r="D271" s="27" t="s">
        <v>299</v>
      </c>
      <c r="E271" s="2"/>
      <c r="F271" s="2" t="s">
        <v>300</v>
      </c>
      <c r="G271" s="25" t="s">
        <v>39</v>
      </c>
      <c r="H271" s="13"/>
      <c r="I271" s="13"/>
      <c r="J271" s="13"/>
      <c r="K271" s="13"/>
      <c r="L271" s="13"/>
      <c r="M271" s="13">
        <v>2</v>
      </c>
      <c r="N271" s="13">
        <v>2</v>
      </c>
      <c r="O271" s="13">
        <v>2</v>
      </c>
      <c r="P271" s="13">
        <v>7</v>
      </c>
      <c r="Q271" s="13">
        <v>2</v>
      </c>
      <c r="R271" s="13">
        <v>7</v>
      </c>
      <c r="S271" s="13">
        <v>6</v>
      </c>
      <c r="T271" s="13">
        <v>9</v>
      </c>
      <c r="U271" s="13">
        <v>13</v>
      </c>
      <c r="V271" s="13">
        <v>18</v>
      </c>
      <c r="W271" s="13">
        <v>27</v>
      </c>
      <c r="X271" s="13">
        <v>5</v>
      </c>
      <c r="Y271" s="13"/>
      <c r="Z271" s="13"/>
      <c r="AA271" s="13"/>
      <c r="AB271" s="23"/>
      <c r="AC271" s="69"/>
    </row>
    <row r="272" spans="1:29" x14ac:dyDescent="0.25">
      <c r="A272" s="2"/>
      <c r="B272" s="2" t="s">
        <v>201</v>
      </c>
      <c r="C272" s="2" t="s">
        <v>241</v>
      </c>
      <c r="D272" s="27" t="s">
        <v>301</v>
      </c>
      <c r="E272" s="2"/>
      <c r="F272" s="27" t="s">
        <v>302</v>
      </c>
      <c r="G272" s="22"/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23">
        <v>0</v>
      </c>
      <c r="N272" s="23">
        <v>4</v>
      </c>
      <c r="O272" s="23">
        <v>1</v>
      </c>
      <c r="P272" s="23">
        <v>2</v>
      </c>
      <c r="Q272" s="23">
        <v>0</v>
      </c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23"/>
      <c r="AC272" s="69"/>
    </row>
    <row r="273" spans="1:30" ht="13" thickBot="1" x14ac:dyDescent="0.3">
      <c r="A273" s="2"/>
      <c r="B273" s="77" t="s">
        <v>201</v>
      </c>
      <c r="C273" s="34" t="s">
        <v>241</v>
      </c>
      <c r="D273" s="34" t="s">
        <v>331</v>
      </c>
      <c r="E273" s="2"/>
      <c r="F273" s="27" t="s">
        <v>333</v>
      </c>
      <c r="G273" s="22"/>
      <c r="H273" s="13">
        <v>14</v>
      </c>
      <c r="I273" s="13">
        <v>10</v>
      </c>
      <c r="J273" s="13">
        <v>4</v>
      </c>
      <c r="K273" s="13">
        <v>11</v>
      </c>
      <c r="L273" s="13">
        <v>1</v>
      </c>
      <c r="M273" s="23"/>
      <c r="N273" s="23"/>
      <c r="O273" s="23"/>
      <c r="P273" s="23"/>
      <c r="Q273" s="2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23"/>
      <c r="AC273" s="69"/>
    </row>
    <row r="274" spans="1:30" ht="13.5" thickTop="1" x14ac:dyDescent="0.3">
      <c r="A274" s="2"/>
      <c r="B274" s="2" t="s">
        <v>201</v>
      </c>
      <c r="C274" s="2" t="s">
        <v>241</v>
      </c>
      <c r="D274" s="27" t="s">
        <v>349</v>
      </c>
      <c r="E274" s="2"/>
      <c r="F274" s="43" t="s">
        <v>303</v>
      </c>
      <c r="G274" s="22"/>
      <c r="H274" s="31">
        <f t="shared" ref="H274:I274" si="84">SUM(H268:H273)</f>
        <v>19</v>
      </c>
      <c r="I274" s="31">
        <f t="shared" si="84"/>
        <v>17</v>
      </c>
      <c r="J274" s="31">
        <f t="shared" ref="J274:K274" si="85">SUM(J268:J273)</f>
        <v>23</v>
      </c>
      <c r="K274" s="31">
        <f t="shared" si="85"/>
        <v>28</v>
      </c>
      <c r="L274" s="31">
        <f t="shared" ref="L274:X274" si="86">SUM(L268:L273)</f>
        <v>21</v>
      </c>
      <c r="M274" s="31">
        <f t="shared" si="86"/>
        <v>28</v>
      </c>
      <c r="N274" s="31">
        <f t="shared" si="86"/>
        <v>43</v>
      </c>
      <c r="O274" s="31">
        <f t="shared" si="86"/>
        <v>59</v>
      </c>
      <c r="P274" s="31">
        <f t="shared" si="86"/>
        <v>50</v>
      </c>
      <c r="Q274" s="31">
        <f t="shared" si="86"/>
        <v>52</v>
      </c>
      <c r="R274" s="31">
        <f t="shared" si="86"/>
        <v>55</v>
      </c>
      <c r="S274" s="31">
        <f t="shared" si="86"/>
        <v>42</v>
      </c>
      <c r="T274" s="31">
        <f t="shared" si="86"/>
        <v>30</v>
      </c>
      <c r="U274" s="31">
        <f t="shared" si="86"/>
        <v>30</v>
      </c>
      <c r="V274" s="31">
        <f t="shared" si="86"/>
        <v>48</v>
      </c>
      <c r="W274" s="31">
        <f t="shared" si="86"/>
        <v>55</v>
      </c>
      <c r="X274" s="31">
        <f t="shared" si="86"/>
        <v>44</v>
      </c>
      <c r="Y274" s="31">
        <v>30</v>
      </c>
      <c r="Z274" s="31">
        <v>31</v>
      </c>
      <c r="AA274" s="31">
        <v>20</v>
      </c>
      <c r="AB274" s="23"/>
      <c r="AC274" s="69"/>
    </row>
    <row r="275" spans="1:30" s="64" customFormat="1" ht="7.5" customHeight="1" x14ac:dyDescent="0.25">
      <c r="A275" s="2"/>
      <c r="B275" s="2"/>
      <c r="C275" s="2"/>
      <c r="D275" s="2"/>
      <c r="E275" s="2"/>
      <c r="F275" s="2"/>
      <c r="G275" s="22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23"/>
      <c r="AC275" s="69"/>
      <c r="AD275" s="23"/>
    </row>
    <row r="276" spans="1:30" s="64" customFormat="1" ht="12.75" customHeight="1" x14ac:dyDescent="0.25">
      <c r="A276" s="2"/>
      <c r="B276" s="27" t="s">
        <v>209</v>
      </c>
      <c r="C276" s="2" t="s">
        <v>238</v>
      </c>
      <c r="D276" s="2" t="s">
        <v>212</v>
      </c>
      <c r="E276" s="2"/>
      <c r="F276" s="2" t="s">
        <v>213</v>
      </c>
      <c r="G276" s="22"/>
      <c r="H276" s="13">
        <v>7</v>
      </c>
      <c r="I276" s="13">
        <v>11</v>
      </c>
      <c r="J276" s="13">
        <v>11</v>
      </c>
      <c r="K276" s="13">
        <v>20</v>
      </c>
      <c r="L276" s="13">
        <v>12</v>
      </c>
      <c r="M276" s="13">
        <v>18</v>
      </c>
      <c r="N276" s="13">
        <v>13</v>
      </c>
      <c r="O276" s="13">
        <v>11</v>
      </c>
      <c r="P276" s="13">
        <v>15</v>
      </c>
      <c r="Q276" s="13">
        <v>13</v>
      </c>
      <c r="R276" s="13">
        <v>14</v>
      </c>
      <c r="S276" s="13">
        <v>13</v>
      </c>
      <c r="T276" s="13">
        <v>13</v>
      </c>
      <c r="U276" s="13">
        <v>9</v>
      </c>
      <c r="V276" s="13">
        <v>9</v>
      </c>
      <c r="W276" s="13">
        <v>16</v>
      </c>
      <c r="X276" s="13">
        <v>13</v>
      </c>
      <c r="Y276" s="13">
        <v>19</v>
      </c>
      <c r="Z276" s="13">
        <v>13</v>
      </c>
      <c r="AA276" s="13">
        <v>10</v>
      </c>
      <c r="AB276" s="23"/>
      <c r="AC276" s="69"/>
    </row>
    <row r="277" spans="1:30" s="64" customFormat="1" ht="12.75" customHeight="1" x14ac:dyDescent="0.25">
      <c r="A277" s="2"/>
      <c r="B277" s="27" t="s">
        <v>209</v>
      </c>
      <c r="C277" s="2" t="s">
        <v>238</v>
      </c>
      <c r="D277" s="27" t="s">
        <v>216</v>
      </c>
      <c r="E277" s="2"/>
      <c r="F277" s="88" t="s">
        <v>342</v>
      </c>
      <c r="G277" s="22"/>
      <c r="H277" s="13">
        <v>10</v>
      </c>
      <c r="I277" s="13">
        <v>5</v>
      </c>
      <c r="J277" s="13">
        <v>4</v>
      </c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23"/>
      <c r="AC277" s="69"/>
    </row>
    <row r="278" spans="1:30" x14ac:dyDescent="0.25">
      <c r="A278" s="2"/>
      <c r="B278" s="27" t="s">
        <v>209</v>
      </c>
      <c r="C278" s="2" t="s">
        <v>241</v>
      </c>
      <c r="D278" s="2" t="s">
        <v>304</v>
      </c>
      <c r="E278" s="2"/>
      <c r="F278" s="24" t="s">
        <v>305</v>
      </c>
      <c r="G278" s="22"/>
      <c r="H278" s="13">
        <v>0</v>
      </c>
      <c r="I278" s="13">
        <v>2</v>
      </c>
      <c r="J278" s="13">
        <v>4</v>
      </c>
      <c r="K278" s="13">
        <v>3</v>
      </c>
      <c r="L278" s="13">
        <v>3</v>
      </c>
      <c r="M278" s="13">
        <v>2</v>
      </c>
      <c r="N278" s="13">
        <v>1</v>
      </c>
      <c r="O278" s="13">
        <v>3</v>
      </c>
      <c r="P278" s="13">
        <v>4</v>
      </c>
      <c r="Q278" s="13">
        <v>6</v>
      </c>
      <c r="R278" s="13">
        <v>5</v>
      </c>
      <c r="S278" s="13">
        <v>2</v>
      </c>
      <c r="T278" s="13">
        <v>5</v>
      </c>
      <c r="U278" s="13">
        <v>10</v>
      </c>
      <c r="V278" s="13">
        <v>7</v>
      </c>
      <c r="W278" s="13">
        <v>7</v>
      </c>
      <c r="X278" s="13">
        <v>14</v>
      </c>
      <c r="Y278" s="13">
        <v>8</v>
      </c>
      <c r="Z278" s="13">
        <v>4</v>
      </c>
      <c r="AA278" s="13">
        <v>3</v>
      </c>
      <c r="AB278" s="23"/>
      <c r="AC278" s="69"/>
      <c r="AD278" s="64"/>
    </row>
    <row r="279" spans="1:30" x14ac:dyDescent="0.25">
      <c r="A279" s="2"/>
      <c r="B279" s="34" t="s">
        <v>209</v>
      </c>
      <c r="C279" s="34" t="s">
        <v>234</v>
      </c>
      <c r="D279" s="34" t="s">
        <v>329</v>
      </c>
      <c r="E279" s="2"/>
      <c r="F279" s="24" t="s">
        <v>334</v>
      </c>
      <c r="G279" s="22"/>
      <c r="H279" s="13">
        <v>7</v>
      </c>
      <c r="I279" s="13">
        <v>7</v>
      </c>
      <c r="J279" s="13">
        <v>17</v>
      </c>
      <c r="K279" s="13">
        <v>7</v>
      </c>
      <c r="L279" s="13">
        <v>12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23"/>
      <c r="AC279" s="69"/>
    </row>
    <row r="280" spans="1:30" ht="7.5" customHeight="1" x14ac:dyDescent="0.25">
      <c r="A280" s="2"/>
      <c r="B280" s="2"/>
      <c r="C280" s="2"/>
      <c r="D280" s="1"/>
      <c r="E280" s="2"/>
      <c r="F280" s="2"/>
      <c r="G280" s="22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64"/>
      <c r="AC280" s="69"/>
    </row>
    <row r="281" spans="1:30" x14ac:dyDescent="0.25">
      <c r="A281" s="24"/>
      <c r="B281" s="24" t="s">
        <v>220</v>
      </c>
      <c r="C281" s="24" t="s">
        <v>238</v>
      </c>
      <c r="D281" s="24" t="s">
        <v>306</v>
      </c>
      <c r="E281" s="24"/>
      <c r="F281" s="24" t="s">
        <v>307</v>
      </c>
      <c r="G281" s="25" t="s">
        <v>39</v>
      </c>
      <c r="H281" s="41"/>
      <c r="I281" s="24"/>
      <c r="J281" s="24"/>
      <c r="K281" s="24"/>
      <c r="L281" s="24"/>
      <c r="M281" s="67">
        <v>4</v>
      </c>
      <c r="N281" s="67">
        <v>10</v>
      </c>
      <c r="O281" s="67">
        <v>18</v>
      </c>
      <c r="P281" s="67">
        <v>8</v>
      </c>
      <c r="Q281" s="67">
        <v>5</v>
      </c>
      <c r="R281" s="67">
        <v>0</v>
      </c>
      <c r="S281" s="67"/>
      <c r="T281" s="67"/>
      <c r="U281" s="67"/>
      <c r="V281" s="13"/>
      <c r="W281" s="24"/>
      <c r="X281" s="24"/>
      <c r="Y281" s="24"/>
      <c r="Z281" s="24"/>
      <c r="AA281" s="24"/>
      <c r="AB281" s="64"/>
      <c r="AC281" s="69"/>
    </row>
    <row r="282" spans="1:30" x14ac:dyDescent="0.25">
      <c r="A282" s="24"/>
      <c r="B282" s="24" t="s">
        <v>220</v>
      </c>
      <c r="C282" s="24" t="s">
        <v>238</v>
      </c>
      <c r="D282" s="24" t="s">
        <v>308</v>
      </c>
      <c r="E282" s="24"/>
      <c r="F282" s="24" t="s">
        <v>309</v>
      </c>
      <c r="H282" s="41">
        <v>3</v>
      </c>
      <c r="I282" s="24">
        <v>5</v>
      </c>
      <c r="J282" s="24">
        <v>7</v>
      </c>
      <c r="K282" s="24">
        <v>1</v>
      </c>
      <c r="L282" s="24">
        <v>4</v>
      </c>
      <c r="M282" s="41">
        <v>10</v>
      </c>
      <c r="N282" s="41">
        <v>5</v>
      </c>
      <c r="O282" s="41">
        <v>6</v>
      </c>
      <c r="P282" s="41">
        <v>8</v>
      </c>
      <c r="Q282" s="41">
        <v>7</v>
      </c>
      <c r="R282" s="41">
        <v>5</v>
      </c>
      <c r="S282" s="67"/>
      <c r="T282" s="67"/>
      <c r="U282" s="67"/>
      <c r="V282" s="13"/>
      <c r="W282" s="24"/>
      <c r="X282" s="24"/>
      <c r="Y282" s="24"/>
      <c r="Z282" s="24"/>
      <c r="AA282" s="24"/>
      <c r="AB282" s="23"/>
      <c r="AC282" s="69"/>
    </row>
    <row r="283" spans="1:30" x14ac:dyDescent="0.25">
      <c r="A283" s="2"/>
      <c r="B283" s="2" t="s">
        <v>220</v>
      </c>
      <c r="C283" s="2" t="s">
        <v>238</v>
      </c>
      <c r="D283" s="2" t="s">
        <v>221</v>
      </c>
      <c r="E283" s="2"/>
      <c r="F283" s="2" t="s">
        <v>220</v>
      </c>
      <c r="G283" s="22"/>
      <c r="H283" s="13">
        <v>35</v>
      </c>
      <c r="I283" s="13">
        <v>33</v>
      </c>
      <c r="J283" s="13">
        <v>40</v>
      </c>
      <c r="K283" s="13">
        <v>37</v>
      </c>
      <c r="L283" s="13">
        <v>28</v>
      </c>
      <c r="M283" s="13">
        <v>30</v>
      </c>
      <c r="N283" s="13">
        <v>29</v>
      </c>
      <c r="O283" s="13">
        <v>19</v>
      </c>
      <c r="P283" s="13">
        <v>31</v>
      </c>
      <c r="Q283" s="13">
        <v>38</v>
      </c>
      <c r="R283" s="13">
        <v>31</v>
      </c>
      <c r="S283" s="13">
        <v>27</v>
      </c>
      <c r="T283" s="13">
        <v>13</v>
      </c>
      <c r="U283" s="13">
        <v>1</v>
      </c>
      <c r="V283" s="13"/>
      <c r="W283" s="13"/>
      <c r="X283" s="13"/>
      <c r="Y283" s="13"/>
      <c r="Z283" s="13"/>
      <c r="AA283" s="13"/>
      <c r="AB283" s="23"/>
      <c r="AC283" s="69"/>
    </row>
    <row r="284" spans="1:30" s="1" customFormat="1" ht="7.5" customHeight="1" x14ac:dyDescent="0.25">
      <c r="A284" s="2"/>
      <c r="B284" s="2"/>
      <c r="C284" s="2"/>
      <c r="D284" s="2"/>
      <c r="E284" s="2"/>
      <c r="F284" s="2"/>
      <c r="G284" s="22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23"/>
      <c r="AC284" s="69"/>
      <c r="AD284" s="23"/>
    </row>
    <row r="285" spans="1:30" ht="13" x14ac:dyDescent="0.3">
      <c r="A285" s="2"/>
      <c r="B285" s="2"/>
      <c r="C285" s="2"/>
      <c r="D285" s="3" t="s">
        <v>310</v>
      </c>
      <c r="E285" s="2"/>
      <c r="F285" s="2"/>
      <c r="G285" s="22"/>
      <c r="H285" s="41">
        <f>SUM(H256,H259,H262:H263,H274,H278)</f>
        <v>38</v>
      </c>
      <c r="I285" s="41">
        <f>SUM(I256,I259,I262:I263,I274,I278)</f>
        <v>39</v>
      </c>
      <c r="J285" s="41">
        <f>SUM(J256,J259,J262:J263,J274,J278)</f>
        <v>55</v>
      </c>
      <c r="K285" s="41">
        <f t="shared" ref="K285:L285" si="87">SUM(K256,K259,K262:K263,K274,K278)</f>
        <v>67</v>
      </c>
      <c r="L285" s="41">
        <f t="shared" si="87"/>
        <v>65</v>
      </c>
      <c r="M285" s="41">
        <f t="shared" ref="M285:AA285" si="88">SUM(M256,M259,M262:M263,M274,M278)</f>
        <v>86</v>
      </c>
      <c r="N285" s="41">
        <f t="shared" si="88"/>
        <v>87</v>
      </c>
      <c r="O285" s="41">
        <f t="shared" si="88"/>
        <v>115</v>
      </c>
      <c r="P285" s="41">
        <f t="shared" si="88"/>
        <v>80</v>
      </c>
      <c r="Q285" s="41">
        <f t="shared" si="88"/>
        <v>100</v>
      </c>
      <c r="R285" s="41">
        <f t="shared" si="88"/>
        <v>121</v>
      </c>
      <c r="S285" s="41">
        <f t="shared" si="88"/>
        <v>103</v>
      </c>
      <c r="T285" s="41">
        <f t="shared" si="88"/>
        <v>81</v>
      </c>
      <c r="U285" s="41">
        <f t="shared" si="88"/>
        <v>101</v>
      </c>
      <c r="V285" s="41">
        <f t="shared" si="88"/>
        <v>115</v>
      </c>
      <c r="W285" s="41">
        <f t="shared" si="88"/>
        <v>105</v>
      </c>
      <c r="X285" s="41">
        <f t="shared" si="88"/>
        <v>144</v>
      </c>
      <c r="Y285" s="41">
        <f t="shared" si="88"/>
        <v>110</v>
      </c>
      <c r="Z285" s="41">
        <f t="shared" si="88"/>
        <v>89</v>
      </c>
      <c r="AA285" s="41">
        <f t="shared" si="88"/>
        <v>68</v>
      </c>
      <c r="AC285" s="69"/>
      <c r="AD285" s="1"/>
    </row>
    <row r="286" spans="1:30" ht="13" x14ac:dyDescent="0.3">
      <c r="A286" s="2"/>
      <c r="B286" s="2"/>
      <c r="C286" s="2"/>
      <c r="D286" s="3" t="s">
        <v>311</v>
      </c>
      <c r="E286" s="2"/>
      <c r="F286" s="2"/>
      <c r="G286" s="22"/>
      <c r="H286" s="41">
        <f t="shared" ref="H286:J286" si="89">H261</f>
        <v>3</v>
      </c>
      <c r="I286" s="41">
        <f t="shared" ref="I286" si="90">I261</f>
        <v>1</v>
      </c>
      <c r="J286" s="41">
        <f t="shared" si="89"/>
        <v>3</v>
      </c>
      <c r="K286" s="41">
        <f t="shared" ref="K286:L286" si="91">K261</f>
        <v>2</v>
      </c>
      <c r="L286" s="41">
        <f t="shared" si="91"/>
        <v>0</v>
      </c>
      <c r="M286" s="41">
        <f t="shared" ref="M286:AA286" si="92">M261</f>
        <v>1</v>
      </c>
      <c r="N286" s="41">
        <f t="shared" si="92"/>
        <v>3</v>
      </c>
      <c r="O286" s="41">
        <f t="shared" si="92"/>
        <v>5</v>
      </c>
      <c r="P286" s="41">
        <f t="shared" si="92"/>
        <v>10</v>
      </c>
      <c r="Q286" s="41">
        <f t="shared" si="92"/>
        <v>4</v>
      </c>
      <c r="R286" s="41">
        <f t="shared" si="92"/>
        <v>12</v>
      </c>
      <c r="S286" s="41">
        <f t="shared" si="92"/>
        <v>9</v>
      </c>
      <c r="T286" s="41">
        <f t="shared" si="92"/>
        <v>11</v>
      </c>
      <c r="U286" s="41">
        <f t="shared" si="92"/>
        <v>8</v>
      </c>
      <c r="V286" s="41">
        <f t="shared" si="92"/>
        <v>13</v>
      </c>
      <c r="W286" s="41">
        <f t="shared" si="92"/>
        <v>16</v>
      </c>
      <c r="X286" s="41">
        <f t="shared" si="92"/>
        <v>0</v>
      </c>
      <c r="Y286" s="41">
        <f t="shared" si="92"/>
        <v>0</v>
      </c>
      <c r="Z286" s="41">
        <f t="shared" si="92"/>
        <v>0</v>
      </c>
      <c r="AA286" s="41">
        <f t="shared" si="92"/>
        <v>0</v>
      </c>
      <c r="AC286" s="69"/>
    </row>
    <row r="287" spans="1:30" ht="13.5" thickBot="1" x14ac:dyDescent="0.35">
      <c r="A287" s="2"/>
      <c r="B287" s="2"/>
      <c r="C287" s="85"/>
      <c r="D287" s="3" t="s">
        <v>312</v>
      </c>
      <c r="E287" s="33"/>
      <c r="F287" s="2"/>
      <c r="G287" s="22"/>
      <c r="H287" s="41">
        <f>SUM(H258,H260,H266,H276:H277,H279:H283)</f>
        <v>77</v>
      </c>
      <c r="I287" s="41">
        <f>SUM(I258,I260,I266,I276:I277,I279:I283)</f>
        <v>79</v>
      </c>
      <c r="J287" s="41">
        <f>SUM(J258,J260,J266,J276:J277,J279:J283)</f>
        <v>101</v>
      </c>
      <c r="K287" s="41">
        <f t="shared" ref="K287:L287" si="93">SUM(K258,K260,K266,K276,K279:K283)</f>
        <v>81</v>
      </c>
      <c r="L287" s="41">
        <f t="shared" si="93"/>
        <v>80</v>
      </c>
      <c r="M287" s="41">
        <f t="shared" ref="M287:AA287" si="94">SUM(M258,M260,M266,M276,M279:M283)</f>
        <v>80</v>
      </c>
      <c r="N287" s="41">
        <f t="shared" si="94"/>
        <v>73</v>
      </c>
      <c r="O287" s="41">
        <f t="shared" si="94"/>
        <v>74</v>
      </c>
      <c r="P287" s="41">
        <f t="shared" si="94"/>
        <v>76</v>
      </c>
      <c r="Q287" s="41">
        <f t="shared" si="94"/>
        <v>71</v>
      </c>
      <c r="R287" s="41">
        <f t="shared" si="94"/>
        <v>62</v>
      </c>
      <c r="S287" s="41">
        <f t="shared" si="94"/>
        <v>49</v>
      </c>
      <c r="T287" s="41">
        <f t="shared" si="94"/>
        <v>28</v>
      </c>
      <c r="U287" s="41">
        <f t="shared" si="94"/>
        <v>13</v>
      </c>
      <c r="V287" s="41">
        <f t="shared" si="94"/>
        <v>10</v>
      </c>
      <c r="W287" s="41">
        <f t="shared" si="94"/>
        <v>18</v>
      </c>
      <c r="X287" s="41">
        <f t="shared" si="94"/>
        <v>21</v>
      </c>
      <c r="Y287" s="41">
        <f t="shared" si="94"/>
        <v>28</v>
      </c>
      <c r="Z287" s="41">
        <f t="shared" si="94"/>
        <v>13</v>
      </c>
      <c r="AA287" s="41">
        <f t="shared" si="94"/>
        <v>10</v>
      </c>
      <c r="AC287" s="69"/>
    </row>
    <row r="288" spans="1:30" ht="13.5" thickTop="1" x14ac:dyDescent="0.3">
      <c r="A288" s="29" t="s">
        <v>225</v>
      </c>
      <c r="B288" s="30"/>
      <c r="D288" s="29"/>
      <c r="E288" s="1"/>
      <c r="F288" s="46"/>
      <c r="G288" s="12"/>
      <c r="H288" s="81">
        <f t="shared" ref="H288:I288" si="95">SUM(H285:H287)</f>
        <v>118</v>
      </c>
      <c r="I288" s="81">
        <f t="shared" si="95"/>
        <v>119</v>
      </c>
      <c r="J288" s="81">
        <f t="shared" ref="J288:K288" si="96">SUM(J285:J287)</f>
        <v>159</v>
      </c>
      <c r="K288" s="81">
        <f t="shared" si="96"/>
        <v>150</v>
      </c>
      <c r="L288" s="81">
        <f t="shared" ref="L288:AA288" si="97">SUM(L285:L287)</f>
        <v>145</v>
      </c>
      <c r="M288" s="81">
        <f t="shared" si="97"/>
        <v>167</v>
      </c>
      <c r="N288" s="81">
        <f t="shared" si="97"/>
        <v>163</v>
      </c>
      <c r="O288" s="81">
        <f t="shared" si="97"/>
        <v>194</v>
      </c>
      <c r="P288" s="81">
        <f t="shared" si="97"/>
        <v>166</v>
      </c>
      <c r="Q288" s="81">
        <f t="shared" si="97"/>
        <v>175</v>
      </c>
      <c r="R288" s="81">
        <f t="shared" si="97"/>
        <v>195</v>
      </c>
      <c r="S288" s="81">
        <f t="shared" si="97"/>
        <v>161</v>
      </c>
      <c r="T288" s="81">
        <f t="shared" si="97"/>
        <v>120</v>
      </c>
      <c r="U288" s="81">
        <f t="shared" si="97"/>
        <v>122</v>
      </c>
      <c r="V288" s="81">
        <f t="shared" si="97"/>
        <v>138</v>
      </c>
      <c r="W288" s="81">
        <f t="shared" si="97"/>
        <v>139</v>
      </c>
      <c r="X288" s="81">
        <f t="shared" si="97"/>
        <v>165</v>
      </c>
      <c r="Y288" s="81">
        <f t="shared" si="97"/>
        <v>138</v>
      </c>
      <c r="Z288" s="81">
        <f t="shared" si="97"/>
        <v>102</v>
      </c>
      <c r="AA288" s="81">
        <f t="shared" si="97"/>
        <v>78</v>
      </c>
      <c r="AB288" s="1"/>
      <c r="AC288" s="69"/>
    </row>
    <row r="289" spans="1:30" ht="7.5" customHeight="1" x14ac:dyDescent="0.25">
      <c r="A289" s="2"/>
      <c r="B289" s="2"/>
      <c r="C289" s="2"/>
      <c r="D289" s="2"/>
      <c r="E289" s="1"/>
      <c r="G289" s="60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C289" s="69"/>
    </row>
    <row r="290" spans="1:30" ht="13" x14ac:dyDescent="0.3">
      <c r="A290" s="2"/>
      <c r="B290" s="57" t="s">
        <v>313</v>
      </c>
      <c r="C290" s="2"/>
      <c r="D290" s="57"/>
      <c r="E290" s="2"/>
      <c r="F290" s="57"/>
      <c r="G290" s="60"/>
      <c r="H290" s="41">
        <f t="shared" ref="H290:AA290" si="98">SUM(H243,H244:H245,H251,H256,H278)</f>
        <v>85</v>
      </c>
      <c r="I290" s="41">
        <f t="shared" si="98"/>
        <v>75</v>
      </c>
      <c r="J290" s="41">
        <f t="shared" si="98"/>
        <v>88</v>
      </c>
      <c r="K290" s="41">
        <f t="shared" si="98"/>
        <v>117</v>
      </c>
      <c r="L290" s="41">
        <f t="shared" si="98"/>
        <v>99</v>
      </c>
      <c r="M290" s="41">
        <f t="shared" si="98"/>
        <v>135</v>
      </c>
      <c r="N290" s="41">
        <f t="shared" si="98"/>
        <v>131</v>
      </c>
      <c r="O290" s="41">
        <f t="shared" si="98"/>
        <v>148</v>
      </c>
      <c r="P290" s="41">
        <f t="shared" si="98"/>
        <v>206</v>
      </c>
      <c r="Q290" s="41">
        <f t="shared" si="98"/>
        <v>155</v>
      </c>
      <c r="R290" s="41">
        <f t="shared" si="98"/>
        <v>174</v>
      </c>
      <c r="S290" s="41">
        <f t="shared" si="98"/>
        <v>191</v>
      </c>
      <c r="T290" s="41">
        <f t="shared" si="98"/>
        <v>156</v>
      </c>
      <c r="U290" s="41">
        <f t="shared" si="98"/>
        <v>221</v>
      </c>
      <c r="V290" s="41">
        <f t="shared" si="98"/>
        <v>351</v>
      </c>
      <c r="W290" s="41">
        <f t="shared" si="98"/>
        <v>295</v>
      </c>
      <c r="X290" s="41">
        <f t="shared" si="98"/>
        <v>428</v>
      </c>
      <c r="Y290" s="41">
        <f t="shared" si="98"/>
        <v>402</v>
      </c>
      <c r="Z290" s="41">
        <f t="shared" si="98"/>
        <v>303</v>
      </c>
      <c r="AA290" s="41">
        <f t="shared" si="98"/>
        <v>254</v>
      </c>
      <c r="AC290" s="69"/>
    </row>
    <row r="291" spans="1:30" ht="13" x14ac:dyDescent="0.3">
      <c r="A291" s="2"/>
      <c r="B291" s="57" t="s">
        <v>314</v>
      </c>
      <c r="C291" s="2"/>
      <c r="D291" s="57"/>
      <c r="E291" s="2"/>
      <c r="F291" s="57"/>
      <c r="G291" s="60"/>
      <c r="H291" s="41">
        <f t="shared" ref="H291:AA291" si="99">SUM(H229,H237,H259,H262:H263,H274)</f>
        <v>24</v>
      </c>
      <c r="I291" s="41">
        <f t="shared" si="99"/>
        <v>28</v>
      </c>
      <c r="J291" s="41">
        <f t="shared" si="99"/>
        <v>48</v>
      </c>
      <c r="K291" s="41">
        <f t="shared" si="99"/>
        <v>66</v>
      </c>
      <c r="L291" s="41">
        <f t="shared" si="99"/>
        <v>61</v>
      </c>
      <c r="M291" s="41">
        <f t="shared" si="99"/>
        <v>89</v>
      </c>
      <c r="N291" s="41">
        <f t="shared" si="99"/>
        <v>99</v>
      </c>
      <c r="O291" s="41">
        <f t="shared" si="99"/>
        <v>157</v>
      </c>
      <c r="P291" s="41">
        <f t="shared" si="99"/>
        <v>114</v>
      </c>
      <c r="Q291" s="41">
        <f t="shared" si="99"/>
        <v>156</v>
      </c>
      <c r="R291" s="41">
        <f t="shared" si="99"/>
        <v>167</v>
      </c>
      <c r="S291" s="41">
        <f t="shared" si="99"/>
        <v>174</v>
      </c>
      <c r="T291" s="41">
        <f t="shared" si="99"/>
        <v>159</v>
      </c>
      <c r="U291" s="41">
        <f t="shared" si="99"/>
        <v>184</v>
      </c>
      <c r="V291" s="41">
        <f t="shared" si="99"/>
        <v>206</v>
      </c>
      <c r="W291" s="41">
        <f t="shared" si="99"/>
        <v>200</v>
      </c>
      <c r="X291" s="41">
        <f t="shared" si="99"/>
        <v>253</v>
      </c>
      <c r="Y291" s="41">
        <f t="shared" si="99"/>
        <v>178</v>
      </c>
      <c r="Z291" s="41">
        <f t="shared" si="99"/>
        <v>161</v>
      </c>
      <c r="AA291" s="41">
        <f t="shared" si="99"/>
        <v>125</v>
      </c>
      <c r="AC291" s="69"/>
    </row>
    <row r="292" spans="1:30" ht="13" x14ac:dyDescent="0.3">
      <c r="A292" s="33"/>
      <c r="B292" s="57" t="s">
        <v>315</v>
      </c>
      <c r="D292" s="57"/>
      <c r="E292" s="2"/>
      <c r="F292" s="57"/>
      <c r="G292" s="22"/>
      <c r="H292" s="82">
        <f t="shared" ref="H292:AA292" si="100">SUM(H230,H236,H261)</f>
        <v>35</v>
      </c>
      <c r="I292" s="82">
        <f t="shared" si="100"/>
        <v>24</v>
      </c>
      <c r="J292" s="82">
        <f t="shared" si="100"/>
        <v>32</v>
      </c>
      <c r="K292" s="82">
        <f t="shared" si="100"/>
        <v>24</v>
      </c>
      <c r="L292" s="82">
        <f t="shared" si="100"/>
        <v>21</v>
      </c>
      <c r="M292" s="82">
        <f t="shared" si="100"/>
        <v>21</v>
      </c>
      <c r="N292" s="82">
        <f t="shared" si="100"/>
        <v>25</v>
      </c>
      <c r="O292" s="82">
        <f t="shared" si="100"/>
        <v>27</v>
      </c>
      <c r="P292" s="82">
        <f t="shared" si="100"/>
        <v>63</v>
      </c>
      <c r="Q292" s="82">
        <f t="shared" si="100"/>
        <v>61</v>
      </c>
      <c r="R292" s="82">
        <f t="shared" si="100"/>
        <v>64</v>
      </c>
      <c r="S292" s="82">
        <f t="shared" si="100"/>
        <v>51</v>
      </c>
      <c r="T292" s="82">
        <f t="shared" si="100"/>
        <v>76</v>
      </c>
      <c r="U292" s="82">
        <f t="shared" si="100"/>
        <v>81</v>
      </c>
      <c r="V292" s="82">
        <f t="shared" si="100"/>
        <v>78</v>
      </c>
      <c r="W292" s="82">
        <f t="shared" si="100"/>
        <v>66</v>
      </c>
      <c r="X292" s="82">
        <f t="shared" si="100"/>
        <v>76</v>
      </c>
      <c r="Y292" s="82">
        <f t="shared" si="100"/>
        <v>72</v>
      </c>
      <c r="Z292" s="82">
        <f t="shared" si="100"/>
        <v>30</v>
      </c>
      <c r="AA292" s="82">
        <f t="shared" si="100"/>
        <v>16</v>
      </c>
      <c r="AB292" s="68"/>
      <c r="AC292" s="69"/>
    </row>
    <row r="293" spans="1:30" ht="13" x14ac:dyDescent="0.3">
      <c r="A293" s="33"/>
      <c r="B293" s="3"/>
      <c r="D293" s="3" t="s">
        <v>316</v>
      </c>
      <c r="E293" s="1"/>
      <c r="F293" s="3"/>
      <c r="G293" s="22"/>
      <c r="H293" s="82">
        <f t="shared" ref="H293:I293" si="101">SUM(H290:H292)</f>
        <v>144</v>
      </c>
      <c r="I293" s="82">
        <f t="shared" si="101"/>
        <v>127</v>
      </c>
      <c r="J293" s="82">
        <f t="shared" ref="J293:K293" si="102">SUM(J290:J292)</f>
        <v>168</v>
      </c>
      <c r="K293" s="82">
        <f t="shared" si="102"/>
        <v>207</v>
      </c>
      <c r="L293" s="82">
        <f t="shared" ref="L293:AA293" si="103">SUM(L290:L292)</f>
        <v>181</v>
      </c>
      <c r="M293" s="82">
        <f t="shared" si="103"/>
        <v>245</v>
      </c>
      <c r="N293" s="82">
        <f t="shared" si="103"/>
        <v>255</v>
      </c>
      <c r="O293" s="82">
        <f t="shared" si="103"/>
        <v>332</v>
      </c>
      <c r="P293" s="82">
        <f t="shared" si="103"/>
        <v>383</v>
      </c>
      <c r="Q293" s="82">
        <f t="shared" si="103"/>
        <v>372</v>
      </c>
      <c r="R293" s="82">
        <f t="shared" si="103"/>
        <v>405</v>
      </c>
      <c r="S293" s="82">
        <f t="shared" si="103"/>
        <v>416</v>
      </c>
      <c r="T293" s="82">
        <f t="shared" si="103"/>
        <v>391</v>
      </c>
      <c r="U293" s="82">
        <f t="shared" si="103"/>
        <v>486</v>
      </c>
      <c r="V293" s="82">
        <f t="shared" si="103"/>
        <v>635</v>
      </c>
      <c r="W293" s="82">
        <f t="shared" si="103"/>
        <v>561</v>
      </c>
      <c r="X293" s="82">
        <f t="shared" si="103"/>
        <v>757</v>
      </c>
      <c r="Y293" s="82">
        <f t="shared" si="103"/>
        <v>652</v>
      </c>
      <c r="Z293" s="82">
        <f t="shared" si="103"/>
        <v>494</v>
      </c>
      <c r="AA293" s="82">
        <f t="shared" si="103"/>
        <v>395</v>
      </c>
      <c r="AB293" s="68"/>
      <c r="AC293" s="69"/>
    </row>
    <row r="294" spans="1:30" ht="13" x14ac:dyDescent="0.3">
      <c r="A294" s="2"/>
      <c r="B294" s="3"/>
      <c r="D294" s="3" t="s">
        <v>317</v>
      </c>
      <c r="E294" s="1"/>
      <c r="G294" s="22"/>
      <c r="H294" s="83">
        <f t="shared" ref="H294:I294" si="104">H293/H303</f>
        <v>0.63436123348017626</v>
      </c>
      <c r="I294" s="83">
        <f t="shared" si="104"/>
        <v>0.57727272727272727</v>
      </c>
      <c r="J294" s="83">
        <f t="shared" ref="J294:K294" si="105">J293/J303</f>
        <v>0.57731958762886593</v>
      </c>
      <c r="K294" s="83">
        <f t="shared" si="105"/>
        <v>0.66559485530546625</v>
      </c>
      <c r="L294" s="83">
        <f t="shared" ref="L294:AA294" si="106">L293/L303</f>
        <v>0.62847222222222221</v>
      </c>
      <c r="M294" s="83">
        <f t="shared" si="106"/>
        <v>0.72271386430678464</v>
      </c>
      <c r="N294" s="83">
        <f t="shared" si="106"/>
        <v>0.72237960339943341</v>
      </c>
      <c r="O294" s="83">
        <f t="shared" si="106"/>
        <v>0.77934272300469487</v>
      </c>
      <c r="P294" s="83">
        <f t="shared" si="106"/>
        <v>0.80125523012552302</v>
      </c>
      <c r="Q294" s="83">
        <f t="shared" si="106"/>
        <v>0.79828326180257514</v>
      </c>
      <c r="R294" s="83">
        <f t="shared" si="106"/>
        <v>0.82484725050916496</v>
      </c>
      <c r="S294" s="83">
        <f t="shared" si="106"/>
        <v>0.87029288702928875</v>
      </c>
      <c r="T294" s="83">
        <f t="shared" si="106"/>
        <v>0.89678899082568808</v>
      </c>
      <c r="U294" s="83">
        <f t="shared" si="106"/>
        <v>0.93822393822393824</v>
      </c>
      <c r="V294" s="83">
        <f t="shared" si="106"/>
        <v>0.96358118361153267</v>
      </c>
      <c r="W294" s="83">
        <f t="shared" si="106"/>
        <v>0.93812709030100339</v>
      </c>
      <c r="X294" s="83">
        <f t="shared" si="106"/>
        <v>0.95580808080808077</v>
      </c>
      <c r="Y294" s="83">
        <f t="shared" si="106"/>
        <v>0.9408369408369408</v>
      </c>
      <c r="Z294" s="83">
        <f t="shared" si="106"/>
        <v>0.95551257253384914</v>
      </c>
      <c r="AA294" s="83">
        <f t="shared" si="106"/>
        <v>0.96107055961070564</v>
      </c>
      <c r="AC294" s="69"/>
    </row>
    <row r="295" spans="1:30" ht="7.5" customHeight="1" x14ac:dyDescent="0.25">
      <c r="A295" s="2"/>
      <c r="B295" s="2"/>
      <c r="C295" s="2"/>
      <c r="D295" s="2"/>
      <c r="E295" s="1"/>
      <c r="G295" s="60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C295" s="69"/>
    </row>
    <row r="296" spans="1:30" ht="13" x14ac:dyDescent="0.3">
      <c r="A296" s="2"/>
      <c r="B296" s="1"/>
      <c r="C296" s="2" t="s">
        <v>233</v>
      </c>
      <c r="D296" s="57" t="s">
        <v>318</v>
      </c>
      <c r="E296" s="2"/>
      <c r="F296" s="57"/>
      <c r="G296" s="60"/>
      <c r="H296" s="32">
        <f t="shared" ref="H296:AA296" si="107">SUM(H187,H190)</f>
        <v>4</v>
      </c>
      <c r="I296" s="32">
        <f t="shared" si="107"/>
        <v>9</v>
      </c>
      <c r="J296" s="32">
        <f t="shared" si="107"/>
        <v>9</v>
      </c>
      <c r="K296" s="32">
        <f t="shared" si="107"/>
        <v>5</v>
      </c>
      <c r="L296" s="32">
        <f t="shared" si="107"/>
        <v>16</v>
      </c>
      <c r="M296" s="32">
        <f t="shared" si="107"/>
        <v>6</v>
      </c>
      <c r="N296" s="32">
        <f t="shared" si="107"/>
        <v>17</v>
      </c>
      <c r="O296" s="32">
        <f t="shared" si="107"/>
        <v>12</v>
      </c>
      <c r="P296" s="32">
        <f t="shared" si="107"/>
        <v>12</v>
      </c>
      <c r="Q296" s="32">
        <f t="shared" si="107"/>
        <v>7</v>
      </c>
      <c r="R296" s="32">
        <f t="shared" si="107"/>
        <v>13</v>
      </c>
      <c r="S296" s="32">
        <f t="shared" si="107"/>
        <v>7</v>
      </c>
      <c r="T296" s="32">
        <f t="shared" si="107"/>
        <v>11</v>
      </c>
      <c r="U296" s="32">
        <f t="shared" si="107"/>
        <v>19</v>
      </c>
      <c r="V296" s="32">
        <f t="shared" si="107"/>
        <v>11</v>
      </c>
      <c r="W296" s="32">
        <f t="shared" si="107"/>
        <v>18</v>
      </c>
      <c r="X296" s="32">
        <f t="shared" si="107"/>
        <v>14</v>
      </c>
      <c r="Y296" s="32">
        <f t="shared" si="107"/>
        <v>12</v>
      </c>
      <c r="Z296" s="32">
        <f t="shared" si="107"/>
        <v>10</v>
      </c>
      <c r="AA296" s="32">
        <f t="shared" si="107"/>
        <v>6</v>
      </c>
      <c r="AC296" s="69"/>
    </row>
    <row r="297" spans="1:30" ht="13" x14ac:dyDescent="0.3">
      <c r="A297" s="2"/>
      <c r="B297" s="1"/>
      <c r="C297" s="2" t="s">
        <v>238</v>
      </c>
      <c r="D297" s="57" t="s">
        <v>319</v>
      </c>
      <c r="E297" s="2"/>
      <c r="F297" s="57"/>
      <c r="G297" s="60"/>
      <c r="H297" s="13">
        <f>SUMIFS(H187:H283,$C$187:$C$283,$C297)</f>
        <v>84</v>
      </c>
      <c r="I297" s="13">
        <f>SUMIFS(I187:I283,$C$187:$C$283,$C297)</f>
        <v>89</v>
      </c>
      <c r="J297" s="13">
        <f>SUMIFS(J187:J283,$C$187:$C$283,$C297)</f>
        <v>96</v>
      </c>
      <c r="K297" s="13">
        <f t="shared" ref="K297:AA297" si="108">SUM(K192,K256,K258,K266,K276,K281:K283)</f>
        <v>90</v>
      </c>
      <c r="L297" s="13">
        <f t="shared" si="108"/>
        <v>88</v>
      </c>
      <c r="M297" s="13">
        <f t="shared" si="108"/>
        <v>96</v>
      </c>
      <c r="N297" s="13">
        <f t="shared" si="108"/>
        <v>73</v>
      </c>
      <c r="O297" s="13">
        <f t="shared" si="108"/>
        <v>74</v>
      </c>
      <c r="P297" s="13">
        <f t="shared" si="108"/>
        <v>76</v>
      </c>
      <c r="Q297" s="13">
        <f t="shared" si="108"/>
        <v>71</v>
      </c>
      <c r="R297" s="13">
        <f t="shared" si="108"/>
        <v>62</v>
      </c>
      <c r="S297" s="13">
        <f t="shared" si="108"/>
        <v>49</v>
      </c>
      <c r="T297" s="13">
        <f t="shared" si="108"/>
        <v>28</v>
      </c>
      <c r="U297" s="13">
        <f t="shared" si="108"/>
        <v>13</v>
      </c>
      <c r="V297" s="13">
        <f t="shared" si="108"/>
        <v>10</v>
      </c>
      <c r="W297" s="13">
        <f t="shared" si="108"/>
        <v>18</v>
      </c>
      <c r="X297" s="13">
        <f t="shared" si="108"/>
        <v>15</v>
      </c>
      <c r="Y297" s="13">
        <f t="shared" si="108"/>
        <v>19</v>
      </c>
      <c r="Z297" s="13">
        <f t="shared" si="108"/>
        <v>13</v>
      </c>
      <c r="AA297" s="13">
        <f t="shared" si="108"/>
        <v>10</v>
      </c>
      <c r="AC297" s="69"/>
    </row>
    <row r="298" spans="1:30" ht="13" x14ac:dyDescent="0.3">
      <c r="A298" s="2"/>
      <c r="B298" s="1"/>
      <c r="C298" s="2" t="s">
        <v>58</v>
      </c>
      <c r="D298" s="57" t="s">
        <v>320</v>
      </c>
      <c r="E298" s="2"/>
      <c r="F298" s="57"/>
      <c r="G298" s="60"/>
      <c r="H298" s="13">
        <f t="shared" ref="H298:AA298" si="109">SUM(H196,H206,H210,H213,H216,H219)</f>
        <v>14</v>
      </c>
      <c r="I298" s="13">
        <f t="shared" si="109"/>
        <v>6</v>
      </c>
      <c r="J298" s="13">
        <f t="shared" si="109"/>
        <v>7</v>
      </c>
      <c r="K298" s="13">
        <f t="shared" si="109"/>
        <v>7</v>
      </c>
      <c r="L298" s="13">
        <f t="shared" si="109"/>
        <v>8</v>
      </c>
      <c r="M298" s="13">
        <f t="shared" si="109"/>
        <v>10</v>
      </c>
      <c r="N298" s="13">
        <f t="shared" si="109"/>
        <v>5</v>
      </c>
      <c r="O298" s="13">
        <f t="shared" si="109"/>
        <v>14</v>
      </c>
      <c r="P298" s="13">
        <f t="shared" si="109"/>
        <v>21</v>
      </c>
      <c r="Q298" s="13">
        <f t="shared" si="109"/>
        <v>16</v>
      </c>
      <c r="R298" s="13">
        <f t="shared" si="109"/>
        <v>22</v>
      </c>
      <c r="S298" s="13">
        <f t="shared" si="109"/>
        <v>14</v>
      </c>
      <c r="T298" s="13">
        <f t="shared" si="109"/>
        <v>24</v>
      </c>
      <c r="U298" s="13">
        <f t="shared" si="109"/>
        <v>38</v>
      </c>
      <c r="V298" s="13">
        <f t="shared" si="109"/>
        <v>27</v>
      </c>
      <c r="W298" s="13">
        <f t="shared" si="109"/>
        <v>30</v>
      </c>
      <c r="X298" s="13">
        <f t="shared" si="109"/>
        <v>46</v>
      </c>
      <c r="Y298" s="13">
        <f t="shared" si="109"/>
        <v>34</v>
      </c>
      <c r="Z298" s="13">
        <f t="shared" si="109"/>
        <v>19</v>
      </c>
      <c r="AA298" s="13">
        <f t="shared" si="109"/>
        <v>16</v>
      </c>
      <c r="AC298" s="69"/>
    </row>
    <row r="299" spans="1:30" ht="13" x14ac:dyDescent="0.3">
      <c r="A299" s="2"/>
      <c r="B299" s="1"/>
      <c r="C299" s="2" t="s">
        <v>258</v>
      </c>
      <c r="D299" s="57" t="s">
        <v>321</v>
      </c>
      <c r="E299" s="2"/>
      <c r="F299" s="57"/>
      <c r="G299" s="60"/>
      <c r="H299" s="13">
        <f t="shared" ref="H299:AA299" si="110">SUM(H236,H264)</f>
        <v>26</v>
      </c>
      <c r="I299" s="13">
        <f t="shared" si="110"/>
        <v>26</v>
      </c>
      <c r="J299" s="13">
        <f t="shared" si="110"/>
        <v>43</v>
      </c>
      <c r="K299" s="13">
        <f t="shared" si="110"/>
        <v>44</v>
      </c>
      <c r="L299" s="13">
        <f t="shared" si="110"/>
        <v>41</v>
      </c>
      <c r="M299" s="13">
        <f t="shared" si="110"/>
        <v>54</v>
      </c>
      <c r="N299" s="13">
        <f t="shared" si="110"/>
        <v>61</v>
      </c>
      <c r="O299" s="13">
        <f t="shared" si="110"/>
        <v>59</v>
      </c>
      <c r="P299" s="13">
        <f t="shared" si="110"/>
        <v>66</v>
      </c>
      <c r="Q299" s="13">
        <f t="shared" si="110"/>
        <v>85</v>
      </c>
      <c r="R299" s="13">
        <f t="shared" si="110"/>
        <v>95</v>
      </c>
      <c r="S299" s="13">
        <f t="shared" si="110"/>
        <v>87</v>
      </c>
      <c r="T299" s="13">
        <f t="shared" si="110"/>
        <v>89</v>
      </c>
      <c r="U299" s="13">
        <f t="shared" si="110"/>
        <v>92</v>
      </c>
      <c r="V299" s="13">
        <f t="shared" si="110"/>
        <v>95</v>
      </c>
      <c r="W299" s="13">
        <f t="shared" si="110"/>
        <v>52</v>
      </c>
      <c r="X299" s="13">
        <f t="shared" si="110"/>
        <v>37</v>
      </c>
      <c r="Y299" s="13">
        <f t="shared" si="110"/>
        <v>38</v>
      </c>
      <c r="Z299" s="13">
        <f t="shared" si="110"/>
        <v>11</v>
      </c>
      <c r="AA299" s="13">
        <f t="shared" si="110"/>
        <v>0</v>
      </c>
      <c r="AC299" s="69"/>
    </row>
    <row r="300" spans="1:30" ht="13" x14ac:dyDescent="0.3">
      <c r="A300" s="2"/>
      <c r="B300" s="1"/>
      <c r="C300" s="2" t="s">
        <v>241</v>
      </c>
      <c r="D300" s="57" t="s">
        <v>322</v>
      </c>
      <c r="E300" s="2"/>
      <c r="F300" s="57"/>
      <c r="G300" s="60"/>
      <c r="H300" s="13">
        <f t="shared" ref="H300:AA300" si="111">SUM(H197,H199,H204,H207,H211,H214,H217,H220:H225,H237,H244:H245,H251,H259:H260,H274,H278)</f>
        <v>54</v>
      </c>
      <c r="I300" s="13">
        <f t="shared" si="111"/>
        <v>68</v>
      </c>
      <c r="J300" s="13">
        <f t="shared" si="111"/>
        <v>94</v>
      </c>
      <c r="K300" s="13">
        <f t="shared" si="111"/>
        <v>132</v>
      </c>
      <c r="L300" s="13">
        <f t="shared" si="111"/>
        <v>96</v>
      </c>
      <c r="M300" s="13">
        <f t="shared" si="111"/>
        <v>139</v>
      </c>
      <c r="N300" s="13">
        <f t="shared" si="111"/>
        <v>162</v>
      </c>
      <c r="O300" s="13">
        <f t="shared" si="111"/>
        <v>238</v>
      </c>
      <c r="P300" s="13">
        <f t="shared" si="111"/>
        <v>245</v>
      </c>
      <c r="Q300" s="13">
        <f t="shared" si="111"/>
        <v>257</v>
      </c>
      <c r="R300" s="13">
        <f t="shared" si="111"/>
        <v>239</v>
      </c>
      <c r="S300" s="13">
        <f t="shared" si="111"/>
        <v>264</v>
      </c>
      <c r="T300" s="13">
        <f t="shared" si="111"/>
        <v>242</v>
      </c>
      <c r="U300" s="13">
        <f t="shared" si="111"/>
        <v>291</v>
      </c>
      <c r="V300" s="13">
        <f t="shared" si="111"/>
        <v>366</v>
      </c>
      <c r="W300" s="13">
        <f t="shared" si="111"/>
        <v>384</v>
      </c>
      <c r="X300" s="13">
        <f t="shared" si="111"/>
        <v>562</v>
      </c>
      <c r="Y300" s="13">
        <f t="shared" si="111"/>
        <v>497</v>
      </c>
      <c r="Z300" s="13">
        <f t="shared" si="111"/>
        <v>378</v>
      </c>
      <c r="AA300" s="13">
        <f t="shared" si="111"/>
        <v>309</v>
      </c>
      <c r="AC300" s="69"/>
    </row>
    <row r="301" spans="1:30" ht="13.5" thickBot="1" x14ac:dyDescent="0.35">
      <c r="A301" s="2"/>
      <c r="B301" s="1"/>
      <c r="C301" s="2" t="s">
        <v>234</v>
      </c>
      <c r="D301" s="57" t="s">
        <v>323</v>
      </c>
      <c r="E301" s="2"/>
      <c r="F301" s="57"/>
      <c r="G301" s="60"/>
      <c r="H301" s="13">
        <f t="shared" ref="H301:AA301" si="112">SUM(H189,H243,H279)</f>
        <v>45</v>
      </c>
      <c r="I301" s="13">
        <f t="shared" si="112"/>
        <v>22</v>
      </c>
      <c r="J301" s="13">
        <f t="shared" si="112"/>
        <v>42</v>
      </c>
      <c r="K301" s="13">
        <f t="shared" si="112"/>
        <v>33</v>
      </c>
      <c r="L301" s="13">
        <f t="shared" si="112"/>
        <v>39</v>
      </c>
      <c r="M301" s="13">
        <f t="shared" si="112"/>
        <v>34</v>
      </c>
      <c r="N301" s="13">
        <f t="shared" si="112"/>
        <v>35</v>
      </c>
      <c r="O301" s="13">
        <f t="shared" si="112"/>
        <v>29</v>
      </c>
      <c r="P301" s="13">
        <f t="shared" si="112"/>
        <v>58</v>
      </c>
      <c r="Q301" s="13">
        <f t="shared" si="112"/>
        <v>30</v>
      </c>
      <c r="R301" s="13">
        <f t="shared" si="112"/>
        <v>60</v>
      </c>
      <c r="S301" s="13">
        <f t="shared" si="112"/>
        <v>57</v>
      </c>
      <c r="T301" s="13">
        <f t="shared" si="112"/>
        <v>42</v>
      </c>
      <c r="U301" s="13">
        <f t="shared" si="112"/>
        <v>65</v>
      </c>
      <c r="V301" s="13">
        <f t="shared" si="112"/>
        <v>150</v>
      </c>
      <c r="W301" s="13">
        <f t="shared" si="112"/>
        <v>96</v>
      </c>
      <c r="X301" s="13">
        <f t="shared" si="112"/>
        <v>118</v>
      </c>
      <c r="Y301" s="13">
        <f t="shared" si="112"/>
        <v>93</v>
      </c>
      <c r="Z301" s="13">
        <f t="shared" si="112"/>
        <v>86</v>
      </c>
      <c r="AA301" s="13">
        <f t="shared" si="112"/>
        <v>70</v>
      </c>
      <c r="AC301" s="69"/>
    </row>
    <row r="302" spans="1:30" s="18" customFormat="1" ht="13.5" thickTop="1" x14ac:dyDescent="0.3">
      <c r="A302" s="2"/>
      <c r="B302" s="1"/>
      <c r="C302" s="1"/>
      <c r="D302" s="29" t="s">
        <v>324</v>
      </c>
      <c r="E302" s="30"/>
      <c r="F302" s="30"/>
      <c r="G302" s="60"/>
      <c r="H302" s="81">
        <f t="shared" ref="H302:J302" si="113">SUM(H296:H300)</f>
        <v>182</v>
      </c>
      <c r="I302" s="81">
        <f t="shared" ref="I302" si="114">SUM(I296:I300)</f>
        <v>198</v>
      </c>
      <c r="J302" s="81">
        <f t="shared" si="113"/>
        <v>249</v>
      </c>
      <c r="K302" s="81">
        <f t="shared" ref="K302:L302" si="115">SUM(K296:K300)</f>
        <v>278</v>
      </c>
      <c r="L302" s="81">
        <f t="shared" si="115"/>
        <v>249</v>
      </c>
      <c r="M302" s="81">
        <f t="shared" ref="M302:AA302" si="116">SUM(M296:M300)</f>
        <v>305</v>
      </c>
      <c r="N302" s="81">
        <f t="shared" si="116"/>
        <v>318</v>
      </c>
      <c r="O302" s="81">
        <f t="shared" si="116"/>
        <v>397</v>
      </c>
      <c r="P302" s="81">
        <f t="shared" si="116"/>
        <v>420</v>
      </c>
      <c r="Q302" s="81">
        <f t="shared" si="116"/>
        <v>436</v>
      </c>
      <c r="R302" s="81">
        <f t="shared" si="116"/>
        <v>431</v>
      </c>
      <c r="S302" s="81">
        <f t="shared" si="116"/>
        <v>421</v>
      </c>
      <c r="T302" s="81">
        <f t="shared" si="116"/>
        <v>394</v>
      </c>
      <c r="U302" s="81">
        <f t="shared" si="116"/>
        <v>453</v>
      </c>
      <c r="V302" s="81">
        <f t="shared" si="116"/>
        <v>509</v>
      </c>
      <c r="W302" s="81">
        <f t="shared" si="116"/>
        <v>502</v>
      </c>
      <c r="X302" s="81">
        <f t="shared" si="116"/>
        <v>674</v>
      </c>
      <c r="Y302" s="81">
        <f t="shared" si="116"/>
        <v>600</v>
      </c>
      <c r="Z302" s="81">
        <f t="shared" si="116"/>
        <v>431</v>
      </c>
      <c r="AA302" s="81">
        <f t="shared" si="116"/>
        <v>341</v>
      </c>
      <c r="AB302"/>
      <c r="AC302" s="69"/>
      <c r="AD302" s="23"/>
    </row>
    <row r="303" spans="1:30" ht="13" x14ac:dyDescent="0.3">
      <c r="A303" s="33"/>
      <c r="B303" s="1"/>
      <c r="D303" s="3" t="s">
        <v>325</v>
      </c>
      <c r="E303" s="1"/>
      <c r="G303" s="60"/>
      <c r="H303" s="82">
        <f t="shared" ref="H303:J303" si="117">SUM(H296:H301)</f>
        <v>227</v>
      </c>
      <c r="I303" s="82">
        <f t="shared" ref="I303" si="118">SUM(I296:I301)</f>
        <v>220</v>
      </c>
      <c r="J303" s="82">
        <f t="shared" si="117"/>
        <v>291</v>
      </c>
      <c r="K303" s="82">
        <f t="shared" ref="K303:L303" si="119">SUM(K296:K301)</f>
        <v>311</v>
      </c>
      <c r="L303" s="82">
        <f t="shared" si="119"/>
        <v>288</v>
      </c>
      <c r="M303" s="82">
        <f t="shared" ref="M303:AA303" si="120">SUM(M296:M301)</f>
        <v>339</v>
      </c>
      <c r="N303" s="82">
        <f t="shared" si="120"/>
        <v>353</v>
      </c>
      <c r="O303" s="82">
        <f t="shared" si="120"/>
        <v>426</v>
      </c>
      <c r="P303" s="82">
        <f t="shared" si="120"/>
        <v>478</v>
      </c>
      <c r="Q303" s="82">
        <f t="shared" si="120"/>
        <v>466</v>
      </c>
      <c r="R303" s="82">
        <f t="shared" si="120"/>
        <v>491</v>
      </c>
      <c r="S303" s="82">
        <f t="shared" si="120"/>
        <v>478</v>
      </c>
      <c r="T303" s="82">
        <f t="shared" si="120"/>
        <v>436</v>
      </c>
      <c r="U303" s="82">
        <f t="shared" si="120"/>
        <v>518</v>
      </c>
      <c r="V303" s="82">
        <f t="shared" si="120"/>
        <v>659</v>
      </c>
      <c r="W303" s="82">
        <f t="shared" si="120"/>
        <v>598</v>
      </c>
      <c r="X303" s="82">
        <f t="shared" si="120"/>
        <v>792</v>
      </c>
      <c r="Y303" s="82">
        <f t="shared" si="120"/>
        <v>693</v>
      </c>
      <c r="Z303" s="82">
        <f t="shared" si="120"/>
        <v>517</v>
      </c>
      <c r="AA303" s="82">
        <f t="shared" si="120"/>
        <v>411</v>
      </c>
      <c r="AB303" s="68"/>
      <c r="AC303" s="69"/>
      <c r="AD303" s="18"/>
    </row>
    <row r="304" spans="1:30" ht="7.5" customHeight="1" thickBot="1" x14ac:dyDescent="0.35">
      <c r="A304" s="33"/>
      <c r="B304" s="1"/>
      <c r="D304" s="3"/>
      <c r="E304" s="1"/>
      <c r="G304" s="60"/>
      <c r="H304" s="49"/>
      <c r="I304" s="49"/>
      <c r="J304" s="49"/>
      <c r="K304" s="49"/>
      <c r="L304" s="49"/>
      <c r="AA304" s="49"/>
      <c r="AB304" s="68"/>
      <c r="AC304" s="69"/>
    </row>
    <row r="305" spans="1:29" ht="13.5" thickTop="1" x14ac:dyDescent="0.3">
      <c r="A305" s="57" t="s">
        <v>326</v>
      </c>
      <c r="B305" s="1"/>
      <c r="D305" s="29"/>
      <c r="E305" s="30"/>
      <c r="F305" s="30"/>
      <c r="G305" s="60"/>
      <c r="H305" s="31">
        <f t="shared" ref="H305:AA305" si="121">H182+H303</f>
        <v>1842</v>
      </c>
      <c r="I305" s="31">
        <f t="shared" si="121"/>
        <v>1761</v>
      </c>
      <c r="J305" s="31">
        <f t="shared" si="121"/>
        <v>1880</v>
      </c>
      <c r="K305" s="31">
        <f t="shared" si="121"/>
        <v>1909</v>
      </c>
      <c r="L305" s="31">
        <f t="shared" si="121"/>
        <v>1865</v>
      </c>
      <c r="M305" s="31">
        <f t="shared" si="121"/>
        <v>1976</v>
      </c>
      <c r="N305" s="31">
        <f t="shared" si="121"/>
        <v>2028</v>
      </c>
      <c r="O305" s="31">
        <f t="shared" si="121"/>
        <v>2023</v>
      </c>
      <c r="P305" s="31">
        <f t="shared" si="121"/>
        <v>1944</v>
      </c>
      <c r="Q305" s="31">
        <f t="shared" si="121"/>
        <v>1951</v>
      </c>
      <c r="R305" s="31">
        <f t="shared" si="121"/>
        <v>1985</v>
      </c>
      <c r="S305" s="31">
        <f t="shared" si="121"/>
        <v>1844</v>
      </c>
      <c r="T305" s="31">
        <f t="shared" si="121"/>
        <v>1722</v>
      </c>
      <c r="U305" s="31">
        <f t="shared" si="121"/>
        <v>1938</v>
      </c>
      <c r="V305" s="31">
        <f t="shared" si="121"/>
        <v>2026</v>
      </c>
      <c r="W305" s="31">
        <f t="shared" si="121"/>
        <v>1870</v>
      </c>
      <c r="X305" s="31">
        <f t="shared" si="121"/>
        <v>2013</v>
      </c>
      <c r="Y305" s="31">
        <f t="shared" si="121"/>
        <v>2031</v>
      </c>
      <c r="Z305" s="31">
        <f t="shared" si="121"/>
        <v>1616</v>
      </c>
      <c r="AA305" s="31">
        <f t="shared" si="121"/>
        <v>1586</v>
      </c>
      <c r="AC305" s="69"/>
    </row>
    <row r="306" spans="1:29" ht="13" x14ac:dyDescent="0.3">
      <c r="A306" s="54"/>
      <c r="B306" s="58"/>
      <c r="C306" s="70" t="s">
        <v>21</v>
      </c>
      <c r="D306" s="58" t="s">
        <v>344</v>
      </c>
      <c r="E306" s="58"/>
      <c r="F306" s="58"/>
      <c r="G306" s="71"/>
      <c r="H306" s="71"/>
      <c r="I306" s="71"/>
      <c r="J306" s="71"/>
      <c r="K306" s="72"/>
      <c r="L306" s="72"/>
      <c r="M306" s="32"/>
      <c r="N306" s="32"/>
      <c r="O306" s="3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37"/>
      <c r="AC306" s="18"/>
    </row>
  </sheetData>
  <printOptions gridLines="1"/>
  <pageMargins left="0.25" right="0.25" top="0.5" bottom="0.5" header="0.3" footer="0.3"/>
  <pageSetup scale="60" orientation="landscape" r:id="rId1"/>
  <rowBreaks count="4" manualBreakCount="4">
    <brk id="76" max="16383" man="1"/>
    <brk id="116" max="16383" man="1"/>
    <brk id="184" max="16383" man="1"/>
    <brk id="2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YourUser</cp:lastModifiedBy>
  <cp:lastPrinted>2021-01-11T15:00:47Z</cp:lastPrinted>
  <dcterms:created xsi:type="dcterms:W3CDTF">2015-12-18T21:08:24Z</dcterms:created>
  <dcterms:modified xsi:type="dcterms:W3CDTF">2021-01-11T18:51:02Z</dcterms:modified>
</cp:coreProperties>
</file>