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I:\Department Annual Reports\2022-23\Degrees&amp;MinorsGranted 20-yr\"/>
    </mc:Choice>
  </mc:AlternateContent>
  <xr:revisionPtr revIDLastSave="0" documentId="13_ncr:1_{7E7A1D22-5B3D-42E9-89C6-4B55E6E5924F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final" sheetId="7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1" i="7" l="1"/>
  <c r="L181" i="7"/>
  <c r="M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H182" i="7" l="1"/>
  <c r="H180" i="7"/>
  <c r="J180" i="7"/>
  <c r="I180" i="7"/>
  <c r="H183" i="7"/>
  <c r="H181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X174" i="7"/>
  <c r="Y174" i="7"/>
  <c r="Z174" i="7"/>
  <c r="AA174" i="7"/>
  <c r="H300" i="7" l="1"/>
  <c r="H299" i="7"/>
  <c r="H298" i="7"/>
  <c r="H289" i="7"/>
  <c r="H288" i="7"/>
  <c r="H274" i="7"/>
  <c r="H287" i="7" s="1"/>
  <c r="H264" i="7"/>
  <c r="H301" i="7" s="1"/>
  <c r="H251" i="7"/>
  <c r="H244" i="7"/>
  <c r="H303" i="7" s="1"/>
  <c r="H231" i="7"/>
  <c r="H294" i="7" s="1"/>
  <c r="H230" i="7"/>
  <c r="H293" i="7" s="1"/>
  <c r="H227" i="7"/>
  <c r="H205" i="7"/>
  <c r="H229" i="7" s="1"/>
  <c r="H195" i="7"/>
  <c r="H232" i="7" s="1"/>
  <c r="H177" i="7"/>
  <c r="H158" i="7"/>
  <c r="H172" i="7" s="1"/>
  <c r="H129" i="7"/>
  <c r="H135" i="7" s="1"/>
  <c r="H113" i="7"/>
  <c r="H112" i="7"/>
  <c r="H114" i="7" s="1"/>
  <c r="H111" i="7"/>
  <c r="H109" i="7"/>
  <c r="H76" i="7"/>
  <c r="AA302" i="7"/>
  <c r="K251" i="7"/>
  <c r="L251" i="7"/>
  <c r="M251" i="7"/>
  <c r="N251" i="7"/>
  <c r="O251" i="7"/>
  <c r="P251" i="7"/>
  <c r="Q251" i="7"/>
  <c r="R251" i="7"/>
  <c r="S251" i="7"/>
  <c r="T251" i="7"/>
  <c r="U251" i="7"/>
  <c r="V251" i="7"/>
  <c r="W251" i="7"/>
  <c r="X251" i="7"/>
  <c r="Y251" i="7"/>
  <c r="Z251" i="7"/>
  <c r="H292" i="7" l="1"/>
  <c r="H295" i="7" s="1"/>
  <c r="H233" i="7"/>
  <c r="H184" i="7"/>
  <c r="H290" i="7"/>
  <c r="H253" i="7"/>
  <c r="H302" i="7"/>
  <c r="H304" i="7" s="1"/>
  <c r="H173" i="7"/>
  <c r="I288" i="7"/>
  <c r="H178" i="7" l="1"/>
  <c r="H305" i="7"/>
  <c r="H307" i="7" s="1"/>
  <c r="H296" i="7" l="1"/>
  <c r="I300" i="7" l="1"/>
  <c r="I299" i="7"/>
  <c r="I298" i="7"/>
  <c r="I289" i="7"/>
  <c r="I274" i="7"/>
  <c r="I287" i="7" s="1"/>
  <c r="I264" i="7"/>
  <c r="I301" i="7" s="1"/>
  <c r="I251" i="7"/>
  <c r="I244" i="7"/>
  <c r="I303" i="7" s="1"/>
  <c r="I231" i="7"/>
  <c r="I294" i="7" s="1"/>
  <c r="I230" i="7"/>
  <c r="I227" i="7"/>
  <c r="I205" i="7"/>
  <c r="I195" i="7"/>
  <c r="I232" i="7" s="1"/>
  <c r="I182" i="7"/>
  <c r="I181" i="7"/>
  <c r="I177" i="7"/>
  <c r="I158" i="7"/>
  <c r="I129" i="7"/>
  <c r="I135" i="7" s="1"/>
  <c r="I113" i="7"/>
  <c r="I112" i="7"/>
  <c r="I111" i="7"/>
  <c r="I109" i="7"/>
  <c r="I76" i="7"/>
  <c r="J158" i="7"/>
  <c r="I114" i="7" l="1"/>
  <c r="I302" i="7"/>
  <c r="I305" i="7" s="1"/>
  <c r="I172" i="7"/>
  <c r="I173" i="7" s="1"/>
  <c r="I183" i="7"/>
  <c r="I184" i="7" s="1"/>
  <c r="I229" i="7"/>
  <c r="I233" i="7" s="1"/>
  <c r="I293" i="7"/>
  <c r="I290" i="7"/>
  <c r="I292" i="7"/>
  <c r="I253" i="7"/>
  <c r="J113" i="7"/>
  <c r="K113" i="7"/>
  <c r="L113" i="7"/>
  <c r="J112" i="7"/>
  <c r="K112" i="7"/>
  <c r="L112" i="7"/>
  <c r="I304" i="7" l="1"/>
  <c r="I178" i="7"/>
  <c r="I295" i="7"/>
  <c r="I296" i="7" s="1"/>
  <c r="I307" i="7"/>
  <c r="J251" i="7"/>
  <c r="J244" i="7"/>
  <c r="J181" i="7"/>
  <c r="K180" i="7" l="1"/>
  <c r="L180" i="7"/>
  <c r="K182" i="7"/>
  <c r="K300" i="7"/>
  <c r="K299" i="7"/>
  <c r="K298" i="7"/>
  <c r="K289" i="7"/>
  <c r="K288" i="7"/>
  <c r="K274" i="7"/>
  <c r="K287" i="7" s="1"/>
  <c r="K264" i="7"/>
  <c r="K301" i="7" s="1"/>
  <c r="K253" i="7"/>
  <c r="K244" i="7"/>
  <c r="K303" i="7" s="1"/>
  <c r="K231" i="7"/>
  <c r="K294" i="7" s="1"/>
  <c r="K230" i="7"/>
  <c r="K227" i="7"/>
  <c r="K205" i="7"/>
  <c r="K195" i="7"/>
  <c r="K232" i="7" s="1"/>
  <c r="K177" i="7"/>
  <c r="K158" i="7"/>
  <c r="K183" i="7" s="1"/>
  <c r="K129" i="7"/>
  <c r="K135" i="7" s="1"/>
  <c r="K111" i="7"/>
  <c r="K109" i="7"/>
  <c r="K76" i="7"/>
  <c r="K229" i="7" l="1"/>
  <c r="K233" i="7" s="1"/>
  <c r="K302" i="7"/>
  <c r="K305" i="7" s="1"/>
  <c r="K293" i="7"/>
  <c r="K172" i="7"/>
  <c r="K173" i="7" s="1"/>
  <c r="K114" i="7"/>
  <c r="K178" i="7"/>
  <c r="K184" i="7"/>
  <c r="K290" i="7"/>
  <c r="K292" i="7"/>
  <c r="K295" i="7" l="1"/>
  <c r="K296" i="7" s="1"/>
  <c r="K304" i="7"/>
  <c r="K307" i="7"/>
  <c r="J182" i="7" l="1"/>
  <c r="J300" i="7" l="1"/>
  <c r="J299" i="7"/>
  <c r="J298" i="7"/>
  <c r="J289" i="7"/>
  <c r="J288" i="7"/>
  <c r="J274" i="7"/>
  <c r="J287" i="7" s="1"/>
  <c r="J264" i="7"/>
  <c r="J301" i="7" s="1"/>
  <c r="J253" i="7"/>
  <c r="J303" i="7"/>
  <c r="J231" i="7"/>
  <c r="J294" i="7" s="1"/>
  <c r="J230" i="7"/>
  <c r="J227" i="7"/>
  <c r="J205" i="7"/>
  <c r="J195" i="7"/>
  <c r="J232" i="7" s="1"/>
  <c r="J177" i="7"/>
  <c r="J183" i="7"/>
  <c r="J129" i="7"/>
  <c r="J135" i="7" s="1"/>
  <c r="J111" i="7"/>
  <c r="J109" i="7"/>
  <c r="J76" i="7"/>
  <c r="J302" i="7" l="1"/>
  <c r="J293" i="7"/>
  <c r="J304" i="7"/>
  <c r="J114" i="7"/>
  <c r="J229" i="7"/>
  <c r="J233" i="7" s="1"/>
  <c r="J290" i="7"/>
  <c r="J178" i="7"/>
  <c r="J184" i="7"/>
  <c r="J292" i="7"/>
  <c r="J172" i="7"/>
  <c r="J173" i="7" s="1"/>
  <c r="J295" i="7" l="1"/>
  <c r="J305" i="7"/>
  <c r="L289" i="7"/>
  <c r="J296" i="7" l="1"/>
  <c r="J307" i="7"/>
  <c r="L299" i="7" l="1"/>
  <c r="L76" i="7"/>
  <c r="L300" i="7" l="1"/>
  <c r="L298" i="7"/>
  <c r="L288" i="7"/>
  <c r="L274" i="7"/>
  <c r="L264" i="7"/>
  <c r="L244" i="7"/>
  <c r="L231" i="7"/>
  <c r="L230" i="7"/>
  <c r="L227" i="7"/>
  <c r="L205" i="7"/>
  <c r="L302" i="7" s="1"/>
  <c r="L195" i="7"/>
  <c r="L182" i="7"/>
  <c r="L177" i="7"/>
  <c r="L158" i="7"/>
  <c r="L129" i="7"/>
  <c r="L114" i="7"/>
  <c r="L111" i="7"/>
  <c r="L109" i="7"/>
  <c r="L183" i="7" l="1"/>
  <c r="L232" i="7"/>
  <c r="L287" i="7"/>
  <c r="L290" i="7" s="1"/>
  <c r="L253" i="7"/>
  <c r="L135" i="7"/>
  <c r="L301" i="7"/>
  <c r="L294" i="7"/>
  <c r="L172" i="7"/>
  <c r="L173" i="7" s="1"/>
  <c r="L293" i="7"/>
  <c r="L292" i="7"/>
  <c r="L229" i="7"/>
  <c r="L303" i="7"/>
  <c r="L233" i="7" l="1"/>
  <c r="L304" i="7"/>
  <c r="L178" i="7"/>
  <c r="L184" i="7"/>
  <c r="L305" i="7"/>
  <c r="L295" i="7"/>
  <c r="L307" i="7" l="1"/>
  <c r="L296" i="7"/>
  <c r="M289" i="7" l="1"/>
  <c r="M274" i="7"/>
  <c r="M244" i="7"/>
  <c r="M300" i="7"/>
  <c r="M230" i="7"/>
  <c r="M177" i="7"/>
  <c r="M109" i="7"/>
  <c r="M111" i="7"/>
  <c r="M76" i="7"/>
  <c r="M298" i="7"/>
  <c r="M288" i="7"/>
  <c r="M264" i="7"/>
  <c r="M227" i="7"/>
  <c r="M195" i="7"/>
  <c r="M183" i="7"/>
  <c r="M182" i="7"/>
  <c r="M158" i="7"/>
  <c r="M301" i="7" l="1"/>
  <c r="M232" i="7"/>
  <c r="M299" i="7"/>
  <c r="M287" i="7"/>
  <c r="M253" i="7"/>
  <c r="M231" i="7"/>
  <c r="M205" i="7"/>
  <c r="M302" i="7" s="1"/>
  <c r="M172" i="7"/>
  <c r="M129" i="7"/>
  <c r="M293" i="7"/>
  <c r="M292" i="7"/>
  <c r="M303" i="7"/>
  <c r="M290" i="7" l="1"/>
  <c r="M135" i="7"/>
  <c r="M229" i="7"/>
  <c r="M233" i="7" s="1"/>
  <c r="M294" i="7"/>
  <c r="M295" i="7" s="1"/>
  <c r="M304" i="7"/>
  <c r="M173" i="7"/>
  <c r="M305" i="7" l="1"/>
  <c r="M296" i="7" l="1"/>
  <c r="N298" i="7" l="1"/>
  <c r="N299" i="7"/>
  <c r="N300" i="7"/>
  <c r="N288" i="7"/>
  <c r="N289" i="7"/>
  <c r="N274" i="7"/>
  <c r="N264" i="7"/>
  <c r="N244" i="7"/>
  <c r="N230" i="7"/>
  <c r="N231" i="7"/>
  <c r="N227" i="7"/>
  <c r="N205" i="7"/>
  <c r="N302" i="7" s="1"/>
  <c r="N195" i="7"/>
  <c r="N182" i="7"/>
  <c r="N183" i="7"/>
  <c r="N177" i="7"/>
  <c r="N158" i="7"/>
  <c r="N129" i="7"/>
  <c r="N114" i="7"/>
  <c r="N111" i="7"/>
  <c r="N109" i="7"/>
  <c r="N76" i="7"/>
  <c r="AA301" i="7"/>
  <c r="AA300" i="7"/>
  <c r="Z300" i="7"/>
  <c r="Y300" i="7"/>
  <c r="X300" i="7"/>
  <c r="W300" i="7"/>
  <c r="V300" i="7"/>
  <c r="U300" i="7"/>
  <c r="T300" i="7"/>
  <c r="S300" i="7"/>
  <c r="R300" i="7"/>
  <c r="Q300" i="7"/>
  <c r="P300" i="7"/>
  <c r="O300" i="7"/>
  <c r="AA299" i="7"/>
  <c r="Z299" i="7"/>
  <c r="Y299" i="7"/>
  <c r="X299" i="7"/>
  <c r="W299" i="7"/>
  <c r="V299" i="7"/>
  <c r="U299" i="7"/>
  <c r="T299" i="7"/>
  <c r="S299" i="7"/>
  <c r="R299" i="7"/>
  <c r="Q299" i="7"/>
  <c r="P299" i="7"/>
  <c r="O299" i="7"/>
  <c r="AA298" i="7"/>
  <c r="Z298" i="7"/>
  <c r="Y298" i="7"/>
  <c r="X298" i="7"/>
  <c r="W298" i="7"/>
  <c r="V298" i="7"/>
  <c r="U298" i="7"/>
  <c r="T298" i="7"/>
  <c r="S298" i="7"/>
  <c r="R298" i="7"/>
  <c r="Q298" i="7"/>
  <c r="P298" i="7"/>
  <c r="O298" i="7"/>
  <c r="AA289" i="7"/>
  <c r="Z289" i="7"/>
  <c r="Y289" i="7"/>
  <c r="X289" i="7"/>
  <c r="W289" i="7"/>
  <c r="V289" i="7"/>
  <c r="U289" i="7"/>
  <c r="T289" i="7"/>
  <c r="S289" i="7"/>
  <c r="R289" i="7"/>
  <c r="Q289" i="7"/>
  <c r="P289" i="7"/>
  <c r="O289" i="7"/>
  <c r="AA288" i="7"/>
  <c r="Z288" i="7"/>
  <c r="Y288" i="7"/>
  <c r="X288" i="7"/>
  <c r="W288" i="7"/>
  <c r="V288" i="7"/>
  <c r="U288" i="7"/>
  <c r="T288" i="7"/>
  <c r="S288" i="7"/>
  <c r="R288" i="7"/>
  <c r="Q288" i="7"/>
  <c r="P288" i="7"/>
  <c r="O288" i="7"/>
  <c r="AA287" i="7"/>
  <c r="Z274" i="7"/>
  <c r="Z287" i="7" s="1"/>
  <c r="Y274" i="7"/>
  <c r="Y287" i="7" s="1"/>
  <c r="X274" i="7"/>
  <c r="X287" i="7" s="1"/>
  <c r="W274" i="7"/>
  <c r="W287" i="7" s="1"/>
  <c r="V274" i="7"/>
  <c r="V287" i="7" s="1"/>
  <c r="U274" i="7"/>
  <c r="U287" i="7" s="1"/>
  <c r="T274" i="7"/>
  <c r="T287" i="7" s="1"/>
  <c r="S274" i="7"/>
  <c r="S287" i="7" s="1"/>
  <c r="R274" i="7"/>
  <c r="R287" i="7" s="1"/>
  <c r="Q274" i="7"/>
  <c r="Q287" i="7" s="1"/>
  <c r="P274" i="7"/>
  <c r="P287" i="7" s="1"/>
  <c r="O274" i="7"/>
  <c r="O287" i="7" s="1"/>
  <c r="Z264" i="7"/>
  <c r="Z301" i="7" s="1"/>
  <c r="Y264" i="7"/>
  <c r="Y301" i="7" s="1"/>
  <c r="X264" i="7"/>
  <c r="X301" i="7" s="1"/>
  <c r="W264" i="7"/>
  <c r="W301" i="7" s="1"/>
  <c r="V264" i="7"/>
  <c r="V301" i="7" s="1"/>
  <c r="U264" i="7"/>
  <c r="U301" i="7" s="1"/>
  <c r="T264" i="7"/>
  <c r="T301" i="7" s="1"/>
  <c r="S264" i="7"/>
  <c r="S301" i="7" s="1"/>
  <c r="R264" i="7"/>
  <c r="R301" i="7" s="1"/>
  <c r="Q264" i="7"/>
  <c r="Q301" i="7" s="1"/>
  <c r="P264" i="7"/>
  <c r="P301" i="7" s="1"/>
  <c r="O264" i="7"/>
  <c r="O301" i="7" s="1"/>
  <c r="AA253" i="7"/>
  <c r="Z253" i="7"/>
  <c r="Y253" i="7"/>
  <c r="X253" i="7"/>
  <c r="W253" i="7"/>
  <c r="V253" i="7"/>
  <c r="U253" i="7"/>
  <c r="T253" i="7"/>
  <c r="S253" i="7"/>
  <c r="R253" i="7"/>
  <c r="Q253" i="7"/>
  <c r="P253" i="7"/>
  <c r="O253" i="7"/>
  <c r="AA244" i="7"/>
  <c r="Z244" i="7"/>
  <c r="Y244" i="7"/>
  <c r="X244" i="7"/>
  <c r="X303" i="7" s="1"/>
  <c r="W244" i="7"/>
  <c r="V244" i="7"/>
  <c r="U244" i="7"/>
  <c r="T244" i="7"/>
  <c r="T303" i="7" s="1"/>
  <c r="S244" i="7"/>
  <c r="R244" i="7"/>
  <c r="Q244" i="7"/>
  <c r="P244" i="7"/>
  <c r="P303" i="7" s="1"/>
  <c r="O244" i="7"/>
  <c r="AA231" i="7"/>
  <c r="AA294" i="7" s="1"/>
  <c r="Z231" i="7"/>
  <c r="Z294" i="7" s="1"/>
  <c r="Y231" i="7"/>
  <c r="Y294" i="7" s="1"/>
  <c r="X231" i="7"/>
  <c r="X294" i="7" s="1"/>
  <c r="W231" i="7"/>
  <c r="W294" i="7" s="1"/>
  <c r="V231" i="7"/>
  <c r="V294" i="7" s="1"/>
  <c r="U231" i="7"/>
  <c r="U294" i="7" s="1"/>
  <c r="T231" i="7"/>
  <c r="T294" i="7" s="1"/>
  <c r="S231" i="7"/>
  <c r="S294" i="7" s="1"/>
  <c r="R231" i="7"/>
  <c r="R294" i="7" s="1"/>
  <c r="Q231" i="7"/>
  <c r="Q294" i="7" s="1"/>
  <c r="P231" i="7"/>
  <c r="P294" i="7" s="1"/>
  <c r="O231" i="7"/>
  <c r="O294" i="7" s="1"/>
  <c r="AA230" i="7"/>
  <c r="AA293" i="7" s="1"/>
  <c r="Z230" i="7"/>
  <c r="Y230" i="7"/>
  <c r="X230" i="7"/>
  <c r="W230" i="7"/>
  <c r="V230" i="7"/>
  <c r="U230" i="7"/>
  <c r="T230" i="7"/>
  <c r="S230" i="7"/>
  <c r="R230" i="7"/>
  <c r="Q230" i="7"/>
  <c r="P230" i="7"/>
  <c r="O230" i="7"/>
  <c r="AA229" i="7"/>
  <c r="AA227" i="7"/>
  <c r="Z227" i="7"/>
  <c r="Y227" i="7"/>
  <c r="X227" i="7"/>
  <c r="W227" i="7"/>
  <c r="V227" i="7"/>
  <c r="U227" i="7"/>
  <c r="T227" i="7"/>
  <c r="S227" i="7"/>
  <c r="R227" i="7"/>
  <c r="Q227" i="7"/>
  <c r="P227" i="7"/>
  <c r="O227" i="7"/>
  <c r="Z205" i="7"/>
  <c r="Z302" i="7" s="1"/>
  <c r="Y205" i="7"/>
  <c r="Y302" i="7" s="1"/>
  <c r="X205" i="7"/>
  <c r="X302" i="7" s="1"/>
  <c r="W205" i="7"/>
  <c r="V205" i="7"/>
  <c r="V302" i="7" s="1"/>
  <c r="U205" i="7"/>
  <c r="T205" i="7"/>
  <c r="T302" i="7" s="1"/>
  <c r="S205" i="7"/>
  <c r="R205" i="7"/>
  <c r="R302" i="7" s="1"/>
  <c r="Q205" i="7"/>
  <c r="Q302" i="7" s="1"/>
  <c r="P205" i="7"/>
  <c r="P302" i="7" s="1"/>
  <c r="O205" i="7"/>
  <c r="AA195" i="7"/>
  <c r="Z195" i="7"/>
  <c r="Z232" i="7" s="1"/>
  <c r="Y195" i="7"/>
  <c r="Y232" i="7" s="1"/>
  <c r="X195" i="7"/>
  <c r="X232" i="7" s="1"/>
  <c r="W195" i="7"/>
  <c r="V195" i="7"/>
  <c r="U195" i="7"/>
  <c r="U232" i="7" s="1"/>
  <c r="T195" i="7"/>
  <c r="T232" i="7" s="1"/>
  <c r="S195" i="7"/>
  <c r="R195" i="7"/>
  <c r="R232" i="7" s="1"/>
  <c r="Q195" i="7"/>
  <c r="Q232" i="7" s="1"/>
  <c r="P195" i="7"/>
  <c r="P232" i="7" s="1"/>
  <c r="O195" i="7"/>
  <c r="AA183" i="7"/>
  <c r="Z183" i="7"/>
  <c r="Y183" i="7"/>
  <c r="X183" i="7"/>
  <c r="W183" i="7"/>
  <c r="V183" i="7"/>
  <c r="U183" i="7"/>
  <c r="T183" i="7"/>
  <c r="S183" i="7"/>
  <c r="R183" i="7"/>
  <c r="Q183" i="7"/>
  <c r="P183" i="7"/>
  <c r="O183" i="7"/>
  <c r="V182" i="7"/>
  <c r="V180" i="7" s="1"/>
  <c r="U182" i="7"/>
  <c r="U180" i="7" s="1"/>
  <c r="T182" i="7"/>
  <c r="T180" i="7" s="1"/>
  <c r="S182" i="7"/>
  <c r="S180" i="7" s="1"/>
  <c r="R182" i="7"/>
  <c r="R180" i="7" s="1"/>
  <c r="Q182" i="7"/>
  <c r="Q180" i="7" s="1"/>
  <c r="P182" i="7"/>
  <c r="P180" i="7" s="1"/>
  <c r="O182" i="7"/>
  <c r="O180" i="7" s="1"/>
  <c r="AA180" i="7"/>
  <c r="Z180" i="7"/>
  <c r="Y180" i="7"/>
  <c r="X180" i="7"/>
  <c r="W180" i="7"/>
  <c r="AA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AA158" i="7"/>
  <c r="AA172" i="7" s="1"/>
  <c r="Z158" i="7"/>
  <c r="Z172" i="7" s="1"/>
  <c r="Y158" i="7"/>
  <c r="Y172" i="7" s="1"/>
  <c r="X158" i="7"/>
  <c r="X172" i="7" s="1"/>
  <c r="W158" i="7"/>
  <c r="W172" i="7" s="1"/>
  <c r="V158" i="7"/>
  <c r="V172" i="7" s="1"/>
  <c r="U158" i="7"/>
  <c r="U172" i="7" s="1"/>
  <c r="T158" i="7"/>
  <c r="T172" i="7" s="1"/>
  <c r="S158" i="7"/>
  <c r="S172" i="7" s="1"/>
  <c r="R158" i="7"/>
  <c r="R172" i="7" s="1"/>
  <c r="Q158" i="7"/>
  <c r="Q172" i="7" s="1"/>
  <c r="P158" i="7"/>
  <c r="P172" i="7" s="1"/>
  <c r="O158" i="7"/>
  <c r="O172" i="7" s="1"/>
  <c r="AA129" i="7"/>
  <c r="AA135" i="7" s="1"/>
  <c r="Z129" i="7"/>
  <c r="Z135" i="7" s="1"/>
  <c r="Y129" i="7"/>
  <c r="Y135" i="7" s="1"/>
  <c r="X129" i="7"/>
  <c r="X135" i="7" s="1"/>
  <c r="W129" i="7"/>
  <c r="W135" i="7" s="1"/>
  <c r="V129" i="7"/>
  <c r="V135" i="7" s="1"/>
  <c r="U129" i="7"/>
  <c r="U135" i="7" s="1"/>
  <c r="T129" i="7"/>
  <c r="T135" i="7" s="1"/>
  <c r="S129" i="7"/>
  <c r="S135" i="7" s="1"/>
  <c r="R129" i="7"/>
  <c r="R135" i="7" s="1"/>
  <c r="Q129" i="7"/>
  <c r="Q135" i="7" s="1"/>
  <c r="P129" i="7"/>
  <c r="P135" i="7" s="1"/>
  <c r="O129" i="7"/>
  <c r="O135" i="7" s="1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R178" i="7" l="1"/>
  <c r="S184" i="7"/>
  <c r="U173" i="7"/>
  <c r="U184" i="7"/>
  <c r="AA173" i="7"/>
  <c r="T178" i="7"/>
  <c r="S173" i="7"/>
  <c r="V184" i="7"/>
  <c r="T173" i="7"/>
  <c r="W178" i="7"/>
  <c r="V173" i="7"/>
  <c r="R173" i="7"/>
  <c r="W173" i="7"/>
  <c r="Z178" i="7"/>
  <c r="O184" i="7"/>
  <c r="AA178" i="7"/>
  <c r="Y173" i="7"/>
  <c r="P184" i="7"/>
  <c r="Z173" i="7"/>
  <c r="Q184" i="7"/>
  <c r="S229" i="7"/>
  <c r="S233" i="7" s="1"/>
  <c r="S302" i="7"/>
  <c r="O293" i="7"/>
  <c r="U229" i="7"/>
  <c r="U233" i="7" s="1"/>
  <c r="U302" i="7"/>
  <c r="U304" i="7" s="1"/>
  <c r="W229" i="7"/>
  <c r="W233" i="7" s="1"/>
  <c r="W302" i="7"/>
  <c r="W304" i="7" s="1"/>
  <c r="O229" i="7"/>
  <c r="O233" i="7" s="1"/>
  <c r="O302" i="7"/>
  <c r="O304" i="7" s="1"/>
  <c r="S293" i="7"/>
  <c r="W293" i="7"/>
  <c r="T293" i="7"/>
  <c r="P293" i="7"/>
  <c r="X293" i="7"/>
  <c r="N172" i="7"/>
  <c r="N180" i="7"/>
  <c r="N184" i="7" s="1"/>
  <c r="N253" i="7"/>
  <c r="N301" i="7"/>
  <c r="N287" i="7"/>
  <c r="N290" i="7" s="1"/>
  <c r="N135" i="7"/>
  <c r="N229" i="7"/>
  <c r="N233" i="7" s="1"/>
  <c r="N294" i="7"/>
  <c r="N293" i="7"/>
  <c r="N292" i="7"/>
  <c r="N303" i="7"/>
  <c r="N232" i="7"/>
  <c r="R184" i="7"/>
  <c r="Q290" i="7"/>
  <c r="U290" i="7"/>
  <c r="Y290" i="7"/>
  <c r="X290" i="7"/>
  <c r="P305" i="7"/>
  <c r="T305" i="7"/>
  <c r="X305" i="7"/>
  <c r="R290" i="7"/>
  <c r="V290" i="7"/>
  <c r="Z290" i="7"/>
  <c r="R292" i="7"/>
  <c r="V292" i="7"/>
  <c r="Z292" i="7"/>
  <c r="T290" i="7"/>
  <c r="Z303" i="7"/>
  <c r="O173" i="7"/>
  <c r="X178" i="7"/>
  <c r="T184" i="7"/>
  <c r="Q292" i="7"/>
  <c r="U292" i="7"/>
  <c r="Y292" i="7"/>
  <c r="V303" i="7"/>
  <c r="Q173" i="7"/>
  <c r="X184" i="7"/>
  <c r="Q293" i="7"/>
  <c r="U293" i="7"/>
  <c r="Y293" i="7"/>
  <c r="AA290" i="7"/>
  <c r="Y178" i="7"/>
  <c r="Q304" i="7"/>
  <c r="Y304" i="7"/>
  <c r="O290" i="7"/>
  <c r="S290" i="7"/>
  <c r="W290" i="7"/>
  <c r="P290" i="7"/>
  <c r="R303" i="7"/>
  <c r="P173" i="7"/>
  <c r="X173" i="7"/>
  <c r="Y184" i="7"/>
  <c r="P229" i="7"/>
  <c r="P233" i="7" s="1"/>
  <c r="X229" i="7"/>
  <c r="X233" i="7" s="1"/>
  <c r="R293" i="7"/>
  <c r="V293" i="7"/>
  <c r="Z293" i="7"/>
  <c r="Q229" i="7"/>
  <c r="Q233" i="7" s="1"/>
  <c r="Y229" i="7"/>
  <c r="Y233" i="7" s="1"/>
  <c r="P292" i="7"/>
  <c r="AA304" i="7"/>
  <c r="T229" i="7"/>
  <c r="T233" i="7" s="1"/>
  <c r="V232" i="7"/>
  <c r="T292" i="7"/>
  <c r="O232" i="7"/>
  <c r="S232" i="7"/>
  <c r="W232" i="7"/>
  <c r="AA232" i="7"/>
  <c r="AA233" i="7"/>
  <c r="R229" i="7"/>
  <c r="R233" i="7" s="1"/>
  <c r="R304" i="7"/>
  <c r="V229" i="7"/>
  <c r="V233" i="7" s="1"/>
  <c r="Z229" i="7"/>
  <c r="Z233" i="7" s="1"/>
  <c r="Z304" i="7"/>
  <c r="O303" i="7"/>
  <c r="O292" i="7"/>
  <c r="S303" i="7"/>
  <c r="S292" i="7"/>
  <c r="W303" i="7"/>
  <c r="W292" i="7"/>
  <c r="AA303" i="7"/>
  <c r="AA305" i="7" s="1"/>
  <c r="AA292" i="7"/>
  <c r="AA295" i="7" s="1"/>
  <c r="X292" i="7"/>
  <c r="X295" i="7" s="1"/>
  <c r="Q303" i="7"/>
  <c r="U303" i="7"/>
  <c r="Y303" i="7"/>
  <c r="S295" i="7" l="1"/>
  <c r="S178" i="7"/>
  <c r="U178" i="7"/>
  <c r="O178" i="7"/>
  <c r="W184" i="7"/>
  <c r="N173" i="7"/>
  <c r="P178" i="7"/>
  <c r="AA184" i="7"/>
  <c r="AA307" i="7" s="1"/>
  <c r="V178" i="7"/>
  <c r="O295" i="7"/>
  <c r="Z184" i="7"/>
  <c r="Q178" i="7"/>
  <c r="T295" i="7"/>
  <c r="T296" i="7" s="1"/>
  <c r="W295" i="7"/>
  <c r="P295" i="7"/>
  <c r="P296" i="7" s="1"/>
  <c r="N178" i="7"/>
  <c r="N295" i="7"/>
  <c r="N304" i="7"/>
  <c r="N305" i="7"/>
  <c r="V305" i="7"/>
  <c r="V307" i="7" s="1"/>
  <c r="P304" i="7"/>
  <c r="V295" i="7"/>
  <c r="U305" i="7"/>
  <c r="U307" i="7" s="1"/>
  <c r="R295" i="7"/>
  <c r="T307" i="7"/>
  <c r="Q305" i="7"/>
  <c r="Q307" i="7" s="1"/>
  <c r="W305" i="7"/>
  <c r="W307" i="7" s="1"/>
  <c r="T304" i="7"/>
  <c r="Z295" i="7"/>
  <c r="V304" i="7"/>
  <c r="Y305" i="7"/>
  <c r="Y307" i="7" s="1"/>
  <c r="X296" i="7"/>
  <c r="R305" i="7"/>
  <c r="R307" i="7" s="1"/>
  <c r="P307" i="7"/>
  <c r="X304" i="7"/>
  <c r="X307" i="7"/>
  <c r="O305" i="7"/>
  <c r="O307" i="7" s="1"/>
  <c r="U295" i="7"/>
  <c r="Q295" i="7"/>
  <c r="S305" i="7"/>
  <c r="S307" i="7" s="1"/>
  <c r="Y295" i="7"/>
  <c r="S304" i="7"/>
  <c r="Z305" i="7"/>
  <c r="Z307" i="7" s="1"/>
  <c r="AA296" i="7"/>
  <c r="N296" i="7" l="1"/>
  <c r="V296" i="7"/>
  <c r="S296" i="7"/>
  <c r="U296" i="7"/>
  <c r="N307" i="7"/>
  <c r="W296" i="7"/>
  <c r="Q296" i="7"/>
  <c r="Y296" i="7"/>
  <c r="R296" i="7"/>
  <c r="Z296" i="7"/>
  <c r="O296" i="7"/>
  <c r="M180" i="7" l="1"/>
  <c r="M114" i="7"/>
  <c r="M178" i="7" l="1"/>
  <c r="M184" i="7"/>
  <c r="M307" i="7" l="1"/>
</calcChain>
</file>

<file path=xl/sharedStrings.xml><?xml version="1.0" encoding="utf-8"?>
<sst xmlns="http://schemas.openxmlformats.org/spreadsheetml/2006/main" count="810" uniqueCount="368">
  <si>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</si>
  <si>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</si>
  <si>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</si>
  <si>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</si>
  <si>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</si>
  <si>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</si>
  <si>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</si>
  <si>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</si>
  <si>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</si>
  <si>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</si>
  <si>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</si>
  <si>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</si>
  <si>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</si>
  <si>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</si>
  <si>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</si>
  <si>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2002-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</si>
  <si>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</si>
  <si>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</si>
  <si>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</si>
  <si>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</si>
  <si>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</si>
  <si>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</si>
  <si>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</si>
  <si>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</si>
  <si>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</si>
  <si>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</si>
  <si>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</si>
  <si>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</si>
  <si>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</si>
  <si>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</si>
  <si>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</si>
  <si>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Communication Studies</t>
  </si>
  <si>
    <t>COM</t>
  </si>
  <si>
    <t>NCM</t>
  </si>
  <si>
    <t>New Communication Media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</si>
  <si>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</si>
  <si>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</si>
  <si>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</si>
  <si>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</si>
  <si>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</si>
  <si>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</si>
  <si>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</si>
  <si>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</si>
  <si>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</si>
  <si>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</si>
  <si>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</si>
  <si>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</si>
  <si>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</si>
  <si>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</si>
  <si>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</si>
  <si>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</si>
  <si>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</si>
  <si>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</si>
  <si>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</si>
  <si>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</si>
  <si>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</si>
  <si>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</si>
  <si>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</si>
  <si>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</si>
  <si>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</si>
  <si>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</si>
  <si>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</si>
  <si>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</si>
  <si>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</si>
  <si>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</si>
  <si>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</si>
  <si>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</si>
  <si>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</si>
  <si>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</si>
  <si>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</si>
  <si>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</si>
  <si>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</si>
  <si>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</si>
  <si>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</si>
  <si>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</si>
  <si>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</si>
  <si>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</si>
  <si>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</si>
  <si>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</si>
  <si>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</si>
  <si>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</si>
  <si>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</si>
  <si>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</si>
  <si>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</si>
  <si>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</si>
  <si>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</si>
  <si>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</si>
  <si>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</si>
  <si>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</si>
  <si>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</si>
  <si>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</si>
  <si>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</si>
  <si>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</si>
  <si>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</si>
  <si>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</si>
  <si>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</si>
  <si>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</si>
  <si>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</si>
  <si>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</si>
  <si>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</si>
  <si>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</si>
  <si>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</si>
  <si>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</si>
  <si>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</si>
  <si>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</si>
  <si>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</si>
  <si>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</si>
  <si>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</si>
  <si>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</si>
  <si>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</si>
  <si>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</si>
  <si>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</si>
  <si>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</si>
  <si>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</si>
  <si>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</si>
  <si>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</si>
  <si>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</si>
  <si>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</si>
  <si>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</si>
  <si>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</si>
  <si>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</si>
  <si>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</si>
  <si>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</si>
  <si>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</si>
  <si>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</si>
  <si>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</si>
  <si>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</si>
  <si>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</si>
  <si>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</si>
  <si>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</si>
  <si>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</si>
  <si>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</si>
  <si>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</si>
  <si>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</si>
  <si>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</si>
  <si>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</si>
  <si>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</si>
  <si>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</si>
  <si>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</si>
  <si>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</si>
  <si>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</si>
  <si>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</si>
  <si>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</si>
  <si>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</si>
  <si>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</si>
  <si>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</si>
  <si>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</si>
  <si>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</si>
  <si>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</si>
  <si>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</si>
  <si>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</si>
  <si>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</si>
  <si>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</si>
  <si>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</si>
  <si>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</si>
  <si>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</si>
  <si>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</si>
  <si>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</si>
  <si>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</si>
  <si>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</si>
  <si>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</si>
  <si>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</si>
  <si>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</si>
  <si>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</si>
  <si>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</si>
  <si>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</si>
  <si>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</si>
  <si>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</si>
  <si>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</si>
  <si>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</si>
  <si>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</si>
  <si>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</si>
  <si>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</si>
  <si>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</si>
  <si>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</si>
  <si>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</si>
  <si>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</si>
  <si>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</si>
  <si>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</si>
  <si>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</si>
  <si>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</si>
  <si>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</si>
  <si>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</si>
  <si>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</si>
  <si>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</si>
  <si>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</si>
  <si>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</si>
  <si>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</si>
  <si>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</si>
  <si>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</si>
  <si>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</si>
  <si>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</si>
  <si>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</si>
  <si>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</si>
  <si>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</si>
  <si>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</si>
  <si>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</si>
  <si>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</si>
  <si>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</si>
  <si>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</si>
  <si>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</si>
  <si>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</si>
  <si>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</si>
  <si>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</si>
  <si>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</si>
  <si>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</si>
  <si>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</si>
  <si>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</si>
  <si>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</si>
  <si>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</si>
  <si>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</si>
  <si>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</si>
  <si>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</si>
  <si>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</si>
  <si>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</si>
  <si>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</si>
  <si>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</si>
  <si>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</si>
  <si>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</si>
  <si>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</si>
  <si>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</si>
  <si>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</si>
  <si>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</si>
  <si>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</si>
  <si>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</si>
  <si>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</si>
  <si>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</si>
  <si>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</si>
  <si>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</si>
  <si>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</si>
  <si>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</si>
  <si>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</si>
  <si>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</si>
  <si>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</si>
  <si>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</si>
  <si>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</si>
  <si>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</si>
  <si>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</si>
  <si>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</si>
  <si>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</si>
  <si>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</si>
  <si>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</si>
  <si>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</si>
  <si>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</si>
  <si>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</si>
  <si>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</si>
  <si>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</si>
  <si>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</si>
  <si>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</si>
  <si>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</si>
  <si>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</si>
  <si>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</si>
  <si>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</si>
  <si>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</si>
  <si>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</si>
  <si>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</si>
  <si>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</si>
  <si>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</si>
  <si>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</si>
  <si>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</si>
  <si>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</si>
  <si>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</si>
  <si>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</si>
  <si>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</si>
  <si>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</si>
  <si>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</si>
  <si>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</si>
  <si>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</si>
  <si>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</si>
  <si>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</si>
  <si>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</si>
  <si>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</si>
  <si>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</si>
  <si>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</si>
  <si>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</si>
  <si>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</si>
  <si>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</si>
  <si>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</si>
  <si>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</si>
  <si>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</si>
  <si>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</si>
  <si>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</si>
  <si>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</si>
  <si>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</si>
  <si>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</si>
  <si>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</si>
  <si>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</si>
  <si>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</si>
  <si>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</si>
  <si>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</si>
  <si>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</si>
  <si>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</si>
  <si>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</si>
  <si>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</si>
  <si>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</si>
  <si>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</si>
  <si>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</si>
  <si>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</si>
  <si>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</si>
  <si>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</si>
  <si>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</si>
  <si>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</si>
  <si>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</si>
  <si>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</si>
  <si>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</si>
  <si>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</si>
  <si>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</si>
  <si>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</si>
  <si>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</si>
  <si>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</si>
  <si>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</si>
  <si>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</si>
  <si>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</si>
  <si>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</si>
  <si>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</si>
  <si>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</si>
  <si>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</si>
  <si>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</si>
  <si>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</si>
  <si>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</si>
  <si>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Beginning with 2011-12, degrees awarded counts include both first and second majors. Prior years show only first majors.</t>
  </si>
  <si>
    <t>2015-</t>
  </si>
  <si>
    <t>PEC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</si>
  <si>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</si>
  <si>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</si>
  <si>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</si>
  <si>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</si>
  <si>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</si>
  <si>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</si>
  <si>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</si>
  <si>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</si>
  <si>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</si>
  <si>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</si>
  <si>
    <t>2017-</t>
  </si>
  <si>
    <t>PADP</t>
  </si>
  <si>
    <t>Public Administration &amp; Public Policy</t>
  </si>
  <si>
    <t>Recreation - Therapeutic Rec. (Online)</t>
  </si>
  <si>
    <t>African American Studies</t>
  </si>
  <si>
    <t>Communication/Media Studies</t>
  </si>
  <si>
    <t>2018-</t>
  </si>
  <si>
    <t>NMD/GDDM</t>
  </si>
  <si>
    <t>PEM_ADP</t>
  </si>
  <si>
    <t>PEC/PEL</t>
  </si>
  <si>
    <t>2019-</t>
  </si>
  <si>
    <t>HCM</t>
  </si>
  <si>
    <t>LTE</t>
  </si>
  <si>
    <t>PEM_OAE</t>
  </si>
  <si>
    <t>Physical Ed. (Cert.) -Outdoor Adv Ed</t>
  </si>
  <si>
    <t>Graphic Design and Digital Media</t>
  </si>
  <si>
    <t>Literacy Ed.</t>
  </si>
  <si>
    <t>2020-</t>
  </si>
  <si>
    <t>ENVG</t>
  </si>
  <si>
    <t>CNM</t>
  </si>
  <si>
    <t>PRO</t>
  </si>
  <si>
    <t>ECI</t>
  </si>
  <si>
    <t>PHE</t>
  </si>
  <si>
    <t>Media Production</t>
  </si>
  <si>
    <t>Inclusive Early Child Ed. (Birth-2)</t>
  </si>
  <si>
    <t>Physical Education</t>
  </si>
  <si>
    <t>Environmental Geoscience</t>
  </si>
  <si>
    <t>Healthcare Management</t>
  </si>
  <si>
    <t>(b)</t>
  </si>
  <si>
    <t>This report counts degrees and awards based on an academic year of July 1-June 30. Please note that external teacher education reporting, such as Title II, CAEP, and related teacher education accreditors use a September 1-August 31 reporting period.</t>
  </si>
  <si>
    <t>2021-</t>
  </si>
  <si>
    <t>MSTH</t>
  </si>
  <si>
    <t>(c)</t>
  </si>
  <si>
    <t>HCM student counts are duplicated under both the Economics and Health departments, but removed once from appropriate totals and subtotals so as to not double-count.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</si>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</sst>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5" fillId="0" borderId="0" xfId="2" applyFont="1"/>
    <xf numFmtId="0" fontId="6" fillId="0" borderId="0" xfId="2" quotePrefix="1" applyFont="1"/>
    <xf numFmtId="0" fontId="5" fillId="0" borderId="0" xfId="2" quotePrefix="1" applyFont="1" applyAlignment="1">
      <alignment horizontal="center"/>
    </xf>
    <xf numFmtId="0" fontId="7" fillId="0" borderId="0" xfId="2" applyFont="1"/>
    <xf numFmtId="164" fontId="2" fillId="0" borderId="0" xfId="3" applyNumberFormat="1" applyFont="1" applyProtection="1">
      <protection locked="0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2" applyFont="1"/>
    <xf numFmtId="0" fontId="7" fillId="0" borderId="0" xfId="0" applyFont="1"/>
    <xf numFmtId="0" fontId="9" fillId="0" borderId="0" xfId="0" applyFont="1" applyAlignment="1">
      <alignment horizontal="right"/>
    </xf>
    <xf numFmtId="0" fontId="11" fillId="0" borderId="0" xfId="2" applyFont="1"/>
    <xf numFmtId="0" fontId="7" fillId="0" borderId="0" xfId="0" applyFont="1" applyAlignment="1">
      <alignment horizontal="left"/>
    </xf>
    <xf numFmtId="0" fontId="2" fillId="0" borderId="0" xfId="0" applyFont="1"/>
    <xf numFmtId="0" fontId="0" fillId="0" borderId="0" xfId="2" applyFont="1"/>
    <xf numFmtId="0" fontId="3" fillId="0" borderId="1" xfId="2" applyFont="1" applyBorder="1"/>
    <xf numFmtId="0" fontId="2" fillId="0" borderId="1" xfId="2" applyBorder="1"/>
    <xf numFmtId="164" fontId="2" fillId="0" borderId="1" xfId="3" applyNumberFormat="1" applyFont="1" applyBorder="1" applyProtection="1">
      <protection locked="0"/>
    </xf>
    <xf numFmtId="0" fontId="11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2" quotePrefix="1"/>
    <xf numFmtId="0" fontId="2" fillId="0" borderId="0" xfId="0" applyFont="1" applyAlignment="1">
      <alignment horizontal="right"/>
    </xf>
    <xf numFmtId="0" fontId="11" fillId="0" borderId="1" xfId="2" applyFont="1" applyBorder="1"/>
    <xf numFmtId="164" fontId="2" fillId="0" borderId="1" xfId="2" applyNumberFormat="1" applyBorder="1"/>
    <xf numFmtId="0" fontId="3" fillId="0" borderId="2" xfId="2" applyFont="1" applyBorder="1"/>
    <xf numFmtId="0" fontId="12" fillId="0" borderId="0" xfId="0" applyFont="1" applyAlignment="1">
      <alignment horizontal="left"/>
    </xf>
    <xf numFmtId="9" fontId="2" fillId="0" borderId="0" xfId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1" applyNumberFormat="1" applyFont="1" applyBorder="1"/>
    <xf numFmtId="0" fontId="7" fillId="0" borderId="0" xfId="2" quotePrefix="1" applyFont="1" applyAlignment="1">
      <alignment horizontal="right"/>
    </xf>
    <xf numFmtId="0" fontId="14" fillId="0" borderId="0" xfId="0" applyFont="1" applyAlignment="1">
      <alignment horizontal="left"/>
    </xf>
    <xf numFmtId="164" fontId="7" fillId="0" borderId="0" xfId="3" applyNumberFormat="1" applyFont="1" applyProtection="1">
      <protection locked="0"/>
    </xf>
    <xf numFmtId="164" fontId="2" fillId="0" borderId="0" xfId="0" applyNumberFormat="1" applyFont="1" applyAlignment="1">
      <alignment horizontal="right"/>
    </xf>
    <xf numFmtId="164" fontId="2" fillId="0" borderId="2" xfId="3" applyNumberFormat="1" applyFont="1" applyBorder="1" applyProtection="1">
      <protection locked="0"/>
    </xf>
    <xf numFmtId="164" fontId="0" fillId="0" borderId="0" xfId="0" applyNumberFormat="1" applyAlignment="1">
      <alignment horizontal="right"/>
    </xf>
    <xf numFmtId="9" fontId="2" fillId="0" borderId="0" xfId="1" applyFont="1" applyFill="1" applyProtection="1">
      <protection locked="0"/>
    </xf>
    <xf numFmtId="0" fontId="2" fillId="0" borderId="2" xfId="2" applyBorder="1"/>
    <xf numFmtId="0" fontId="0" fillId="0" borderId="2" xfId="2" applyFont="1" applyBorder="1"/>
    <xf numFmtId="0" fontId="2" fillId="0" borderId="0" xfId="6"/>
    <xf numFmtId="0" fontId="16" fillId="0" borderId="0" xfId="2" applyFont="1"/>
    <xf numFmtId="1" fontId="2" fillId="0" borderId="0" xfId="3" applyNumberFormat="1" applyFont="1" applyProtection="1">
      <protection locked="0"/>
    </xf>
    <xf numFmtId="0" fontId="2" fillId="0" borderId="0" xfId="1" applyNumberFormat="1" applyFont="1" applyProtection="1">
      <protection locked="0"/>
    </xf>
    <xf numFmtId="0" fontId="0" fillId="0" borderId="0" xfId="0" applyAlignment="1">
      <alignment horizontal="right"/>
    </xf>
  </cellXfs>
  <cellStyles count="7">
    <cellStyle name="Normal" xfId="0" builtinId="0"/>
    <cellStyle name="Normal 2" xfId="5" xr:uid="{00000000-0005-0000-0000-000001000000}"/>
    <cellStyle name="Normal 2 2" xfId="4" xr:uid="{00000000-0005-0000-0000-000002000000}"/>
    <cellStyle name="Normal 2 2 2" xfId="6" xr:uid="{00000000-0005-0000-0000-000003000000}"/>
    <cellStyle name="Normal_Fall 2006 academic majors" xfId="3" xr:uid="{00000000-0005-0000-0000-000004000000}"/>
    <cellStyle name="Normal_headcount-25yr-2008b" xfId="2" xr:uid="{00000000-0005-0000-0000-000005000000}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1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40625" defaultRowHeight="12.75" x14ac:dyDescent="0.2"/>
  <cols>
    <col min="1" max="1" width="2.7109375" style="18" customWidth="1"/>
    <col min="2" max="2" width="26" style="18" customWidth="1"/>
    <col min="3" max="3" width="7.7109375" style="1" customWidth="1"/>
    <col min="4" max="4" width="14.140625" style="18" customWidth="1"/>
    <col min="5" max="5" width="1.7109375" style="18" customWidth="1"/>
    <col min="6" max="6" width="38.7109375" style="1" customWidth="1"/>
    <col min="7" max="7" width="3.140625" style="14" customWidth="1"/>
    <col min="8" max="12" width="5.5703125" style="14" customWidth="1"/>
    <col min="13" max="14" width="5.5703125" style="18" customWidth="1"/>
    <col min="15" max="27" width="5.5703125" style="27" customWidth="1"/>
    <col min="28" max="28" width="2.28515625" customWidth="1"/>
    <col min="29" max="112" width="5.7109375" style="18" customWidth="1"/>
    <col min="113" max="16384" width="9.140625" style="18"/>
  </cols>
  <sheetData>
    <row r="1" spans="1:29" s="1" customFormat="1" x14ac:dyDescent="0.2">
      <c r="A1" s="2" t="s">
        <v>0</v>
      </c>
      <c r="B1" s="2"/>
      <c r="C1" s="2" t="s">
        <v>1</v>
      </c>
      <c r="D1" s="2" t="s">
        <v>2</v>
      </c>
      <c r="E1" s="2"/>
      <c r="F1" s="2"/>
      <c r="G1" s="3" t="s">
        <v>367</v>
      </c>
      <c r="H1" s="5" t="s">
        <v>363</v>
      </c>
      <c r="I1" s="5" t="s">
        <v>350</v>
      </c>
      <c r="J1" s="5" t="s">
        <v>343</v>
      </c>
      <c r="K1" s="5" t="s">
        <v>339</v>
      </c>
      <c r="L1" s="5" t="s">
        <v>333</v>
      </c>
      <c r="M1" s="5" t="s">
        <v>329</v>
      </c>
      <c r="N1" s="5" t="s">
        <v>321</v>
      </c>
      <c r="O1" s="4" t="s">
        <v>3</v>
      </c>
      <c r="P1" s="4" t="s">
        <v>4</v>
      </c>
      <c r="Q1" s="4" t="s">
        <v>5</v>
      </c>
      <c r="R1" s="4" t="s">
        <v>6</v>
      </c>
      <c r="S1" s="4" t="s">
        <v>7</v>
      </c>
      <c r="T1" s="5" t="s">
        <v>8</v>
      </c>
      <c r="U1" s="5" t="s">
        <v>9</v>
      </c>
      <c r="V1" s="5" t="s">
        <v>10</v>
      </c>
      <c r="W1" s="5" t="s">
        <v>11</v>
      </c>
      <c r="X1" s="5" t="s">
        <v>12</v>
      </c>
      <c r="Y1" s="5" t="s">
        <v>13</v>
      </c>
      <c r="Z1" s="5" t="s">
        <v>14</v>
      </c>
      <c r="AA1" s="5" t="s">
        <v>15</v>
      </c>
    </row>
    <row r="2" spans="1:29" s="6" customFormat="1" x14ac:dyDescent="0.2">
      <c r="A2" s="16"/>
      <c r="B2" s="16" t="s">
        <v>16</v>
      </c>
      <c r="C2" s="16" t="s">
        <v>17</v>
      </c>
      <c r="D2" s="16" t="s">
        <v>18</v>
      </c>
      <c r="E2" s="16"/>
      <c r="F2" s="16" t="s">
        <v>2</v>
      </c>
      <c r="G2" s="7" t="s">
        <v>19</v>
      </c>
      <c r="H2" s="8">
        <v>2022</v>
      </c>
      <c r="I2" s="8">
        <v>2021</v>
      </c>
      <c r="J2" s="8">
        <v>2020</v>
      </c>
      <c r="K2" s="8">
        <v>2019</v>
      </c>
      <c r="L2" s="8">
        <v>2018</v>
      </c>
      <c r="M2" s="8">
        <v>2017</v>
      </c>
      <c r="N2" s="8">
        <v>2016</v>
      </c>
      <c r="O2" s="8">
        <v>2015</v>
      </c>
      <c r="P2" s="8">
        <v>2014</v>
      </c>
      <c r="Q2" s="8">
        <v>2013</v>
      </c>
      <c r="R2" s="8">
        <v>2012</v>
      </c>
      <c r="S2" s="8">
        <v>2011</v>
      </c>
      <c r="T2" s="8">
        <v>2010</v>
      </c>
      <c r="U2" s="8">
        <v>2009</v>
      </c>
      <c r="V2" s="8">
        <v>2008</v>
      </c>
      <c r="W2" s="8">
        <v>2007</v>
      </c>
      <c r="X2" s="8">
        <v>2006</v>
      </c>
      <c r="Y2" s="8">
        <v>2005</v>
      </c>
      <c r="Z2" s="8">
        <v>2004</v>
      </c>
      <c r="AA2" s="8">
        <v>2003</v>
      </c>
    </row>
    <row r="3" spans="1:29" s="1" customFormat="1" ht="12.75" customHeight="1" x14ac:dyDescent="0.2">
      <c r="G3" s="9"/>
      <c r="H3" s="9"/>
      <c r="I3" s="9"/>
      <c r="J3" s="9"/>
      <c r="K3" s="9"/>
      <c r="L3" s="9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9" s="11" customFormat="1" ht="15" x14ac:dyDescent="0.25">
      <c r="B4" s="12" t="s">
        <v>20</v>
      </c>
      <c r="C4" s="13"/>
      <c r="F4" s="13"/>
      <c r="G4" s="14"/>
      <c r="H4" s="14"/>
      <c r="I4" s="14"/>
      <c r="J4" s="14"/>
      <c r="K4" s="14"/>
      <c r="L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9" s="1" customFormat="1" ht="12.75" customHeight="1" x14ac:dyDescent="0.2">
      <c r="A5" s="16" t="s">
        <v>21</v>
      </c>
      <c r="G5" s="9"/>
      <c r="H5" s="9"/>
      <c r="I5" s="9"/>
      <c r="J5" s="9"/>
      <c r="K5" s="9"/>
      <c r="L5" s="9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9" x14ac:dyDescent="0.2">
      <c r="A6" s="1"/>
      <c r="B6" s="1" t="s">
        <v>22</v>
      </c>
      <c r="C6" s="1" t="s">
        <v>23</v>
      </c>
      <c r="D6" s="1" t="s">
        <v>24</v>
      </c>
      <c r="E6" s="1"/>
      <c r="F6" s="19" t="s">
        <v>337</v>
      </c>
      <c r="G6" s="17"/>
      <c r="H6" s="10">
        <v>1</v>
      </c>
      <c r="I6" s="10">
        <v>4</v>
      </c>
      <c r="J6" s="10">
        <v>3</v>
      </c>
      <c r="K6" s="10">
        <v>1</v>
      </c>
      <c r="L6" s="10">
        <v>3</v>
      </c>
      <c r="M6" s="10">
        <v>1</v>
      </c>
      <c r="N6" s="10">
        <v>2</v>
      </c>
      <c r="O6" s="10">
        <v>3</v>
      </c>
      <c r="P6" s="10">
        <v>1</v>
      </c>
      <c r="Q6" s="10">
        <v>2</v>
      </c>
      <c r="R6" s="10"/>
      <c r="S6" s="10">
        <v>2</v>
      </c>
      <c r="T6" s="10"/>
      <c r="U6" s="10">
        <v>2</v>
      </c>
      <c r="V6" s="10"/>
      <c r="W6" s="10"/>
      <c r="X6" s="10">
        <v>1</v>
      </c>
      <c r="Y6" s="10">
        <v>1</v>
      </c>
      <c r="Z6" s="10"/>
      <c r="AA6" s="10"/>
      <c r="AC6" s="24"/>
    </row>
    <row r="7" spans="1:29" ht="7.5" customHeight="1" x14ac:dyDescent="0.2">
      <c r="A7" s="1"/>
      <c r="B7" s="1"/>
      <c r="D7" s="1"/>
      <c r="E7" s="1"/>
      <c r="G7" s="1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C7" s="24"/>
    </row>
    <row r="8" spans="1:29" x14ac:dyDescent="0.2">
      <c r="A8" s="1"/>
      <c r="B8" s="18" t="s">
        <v>25</v>
      </c>
      <c r="C8" s="1" t="s">
        <v>23</v>
      </c>
      <c r="D8" s="1" t="s">
        <v>26</v>
      </c>
      <c r="E8" s="1"/>
      <c r="F8" s="1" t="s">
        <v>27</v>
      </c>
      <c r="G8" s="17"/>
      <c r="H8" s="10">
        <v>5</v>
      </c>
      <c r="I8" s="10">
        <v>8</v>
      </c>
      <c r="J8" s="10">
        <v>8</v>
      </c>
      <c r="K8" s="10">
        <v>4</v>
      </c>
      <c r="L8" s="10">
        <v>3</v>
      </c>
      <c r="M8" s="10">
        <v>4</v>
      </c>
      <c r="N8" s="10">
        <v>5</v>
      </c>
      <c r="O8" s="10">
        <v>11</v>
      </c>
      <c r="P8" s="10">
        <v>5</v>
      </c>
      <c r="Q8" s="10">
        <v>8</v>
      </c>
      <c r="R8" s="10">
        <v>10</v>
      </c>
      <c r="S8" s="10">
        <v>4</v>
      </c>
      <c r="T8" s="10">
        <v>11</v>
      </c>
      <c r="U8" s="10">
        <v>9</v>
      </c>
      <c r="V8" s="10">
        <v>5</v>
      </c>
      <c r="W8" s="10">
        <v>12</v>
      </c>
      <c r="X8" s="10">
        <v>8</v>
      </c>
      <c r="Y8" s="10">
        <v>10</v>
      </c>
      <c r="Z8" s="10">
        <v>16</v>
      </c>
      <c r="AA8" s="10">
        <v>14</v>
      </c>
      <c r="AC8" s="24"/>
    </row>
    <row r="9" spans="1:29" x14ac:dyDescent="0.2">
      <c r="A9" s="1"/>
      <c r="B9" s="18" t="s">
        <v>25</v>
      </c>
      <c r="C9" s="1" t="s">
        <v>28</v>
      </c>
      <c r="D9" s="1" t="s">
        <v>29</v>
      </c>
      <c r="E9" s="1"/>
      <c r="F9" s="1" t="s">
        <v>30</v>
      </c>
      <c r="G9" s="17"/>
      <c r="H9" s="10">
        <v>1</v>
      </c>
      <c r="I9" s="10">
        <v>3</v>
      </c>
      <c r="J9" s="10">
        <v>1</v>
      </c>
      <c r="K9" s="10">
        <v>1</v>
      </c>
      <c r="L9" s="10"/>
      <c r="M9" s="10">
        <v>3</v>
      </c>
      <c r="N9" s="10">
        <v>1</v>
      </c>
      <c r="O9" s="10">
        <v>1</v>
      </c>
      <c r="P9" s="10">
        <v>3</v>
      </c>
      <c r="Q9" s="10">
        <v>2</v>
      </c>
      <c r="R9" s="10">
        <v>5</v>
      </c>
      <c r="S9" s="10">
        <v>5</v>
      </c>
      <c r="T9" s="10">
        <v>2</v>
      </c>
      <c r="U9" s="10">
        <v>2</v>
      </c>
      <c r="V9" s="10">
        <v>2</v>
      </c>
      <c r="W9" s="10"/>
      <c r="X9" s="10"/>
      <c r="Y9" s="10"/>
      <c r="Z9" s="10"/>
      <c r="AA9" s="10"/>
      <c r="AC9" s="24"/>
    </row>
    <row r="10" spans="1:29" x14ac:dyDescent="0.2">
      <c r="A10" s="1"/>
      <c r="B10" s="18" t="s">
        <v>25</v>
      </c>
      <c r="C10" s="1" t="s">
        <v>23</v>
      </c>
      <c r="D10" s="19" t="s">
        <v>340</v>
      </c>
      <c r="E10" s="1"/>
      <c r="F10" s="19" t="s">
        <v>348</v>
      </c>
      <c r="G10" s="17"/>
      <c r="H10" s="10">
        <v>11</v>
      </c>
      <c r="I10" s="10">
        <v>13</v>
      </c>
      <c r="J10" s="10">
        <v>8</v>
      </c>
      <c r="K10" s="10">
        <v>13</v>
      </c>
      <c r="L10" s="10">
        <v>12</v>
      </c>
      <c r="M10" s="10">
        <v>12</v>
      </c>
      <c r="N10" s="10">
        <v>9</v>
      </c>
      <c r="O10" s="10">
        <v>15</v>
      </c>
      <c r="P10" s="10">
        <v>12</v>
      </c>
      <c r="Q10" s="10">
        <v>19</v>
      </c>
      <c r="R10" s="10">
        <v>12</v>
      </c>
      <c r="S10" s="10">
        <v>9</v>
      </c>
      <c r="T10" s="10">
        <v>4</v>
      </c>
      <c r="U10" s="10">
        <v>11</v>
      </c>
      <c r="V10" s="10">
        <v>9</v>
      </c>
      <c r="W10" s="10">
        <v>6</v>
      </c>
      <c r="X10" s="10">
        <v>8</v>
      </c>
      <c r="Y10" s="10">
        <v>2</v>
      </c>
      <c r="Z10" s="10"/>
      <c r="AA10" s="10"/>
      <c r="AC10" s="24"/>
    </row>
    <row r="11" spans="1:29" ht="7.5" customHeight="1" x14ac:dyDescent="0.2">
      <c r="A11" s="1"/>
      <c r="B11" s="1"/>
      <c r="D11" s="1"/>
      <c r="E11" s="1"/>
      <c r="G11" s="1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C11" s="24"/>
    </row>
    <row r="12" spans="1:29" x14ac:dyDescent="0.2">
      <c r="A12" s="1"/>
      <c r="B12" s="19" t="s">
        <v>338</v>
      </c>
      <c r="C12" s="1" t="s">
        <v>23</v>
      </c>
      <c r="D12" s="1" t="s">
        <v>352</v>
      </c>
      <c r="E12" s="1"/>
      <c r="F12" s="1" t="s">
        <v>35</v>
      </c>
      <c r="G12" s="9"/>
      <c r="H12" s="10"/>
      <c r="I12" s="10">
        <v>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>
        <v>2</v>
      </c>
      <c r="AC12" s="24"/>
    </row>
    <row r="13" spans="1:29" x14ac:dyDescent="0.2">
      <c r="A13" s="1"/>
      <c r="B13" s="19" t="s">
        <v>338</v>
      </c>
      <c r="C13" s="1" t="s">
        <v>23</v>
      </c>
      <c r="D13" s="1" t="s">
        <v>32</v>
      </c>
      <c r="E13" s="1"/>
      <c r="F13" s="1" t="s">
        <v>31</v>
      </c>
      <c r="G13" s="9"/>
      <c r="H13" s="10">
        <v>78</v>
      </c>
      <c r="I13" s="10">
        <v>86</v>
      </c>
      <c r="J13" s="10">
        <v>84</v>
      </c>
      <c r="K13" s="10">
        <v>112</v>
      </c>
      <c r="L13" s="10">
        <v>93</v>
      </c>
      <c r="M13" s="10">
        <v>124</v>
      </c>
      <c r="N13" s="10">
        <v>111</v>
      </c>
      <c r="O13" s="10">
        <v>126</v>
      </c>
      <c r="P13" s="10">
        <v>100</v>
      </c>
      <c r="Q13" s="10">
        <v>84</v>
      </c>
      <c r="R13" s="10">
        <v>68</v>
      </c>
      <c r="S13" s="10">
        <v>96</v>
      </c>
      <c r="T13" s="10">
        <v>81</v>
      </c>
      <c r="U13" s="10">
        <v>81</v>
      </c>
      <c r="V13" s="10">
        <v>67</v>
      </c>
      <c r="W13" s="10">
        <v>71</v>
      </c>
      <c r="X13" s="10">
        <v>96</v>
      </c>
      <c r="Y13" s="10">
        <v>92</v>
      </c>
      <c r="Z13" s="10">
        <v>58</v>
      </c>
      <c r="AA13" s="10">
        <v>79</v>
      </c>
      <c r="AC13" s="24"/>
    </row>
    <row r="14" spans="1:29" x14ac:dyDescent="0.2">
      <c r="A14" s="1"/>
      <c r="B14" s="19" t="s">
        <v>338</v>
      </c>
      <c r="C14" s="1" t="s">
        <v>40</v>
      </c>
      <c r="D14" s="1" t="s">
        <v>353</v>
      </c>
      <c r="E14" s="1"/>
      <c r="F14" s="1" t="s">
        <v>356</v>
      </c>
      <c r="G14" s="9"/>
      <c r="H14" s="10">
        <v>3</v>
      </c>
      <c r="I14" s="10">
        <v>2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C14" s="24"/>
    </row>
    <row r="15" spans="1:29" x14ac:dyDescent="0.2">
      <c r="A15" s="1"/>
      <c r="B15" s="19" t="s">
        <v>338</v>
      </c>
      <c r="C15" s="1" t="s">
        <v>23</v>
      </c>
      <c r="D15" s="1" t="s">
        <v>33</v>
      </c>
      <c r="E15" s="1"/>
      <c r="F15" s="1" t="s">
        <v>34</v>
      </c>
      <c r="G15" s="9"/>
      <c r="H15" s="10">
        <v>6</v>
      </c>
      <c r="I15" s="10">
        <v>7</v>
      </c>
      <c r="J15" s="10">
        <v>10</v>
      </c>
      <c r="K15" s="10">
        <v>9</v>
      </c>
      <c r="L15" s="10">
        <v>11</v>
      </c>
      <c r="M15" s="10">
        <v>10</v>
      </c>
      <c r="N15" s="10">
        <v>6</v>
      </c>
      <c r="O15" s="10">
        <v>12</v>
      </c>
      <c r="P15" s="10">
        <v>8</v>
      </c>
      <c r="Q15" s="10">
        <v>14</v>
      </c>
      <c r="R15" s="10">
        <v>3</v>
      </c>
      <c r="S15" s="10">
        <v>5</v>
      </c>
      <c r="T15" s="10">
        <v>5</v>
      </c>
      <c r="U15" s="10">
        <v>6</v>
      </c>
      <c r="V15" s="10">
        <v>8</v>
      </c>
      <c r="W15" s="10">
        <v>2</v>
      </c>
      <c r="X15" s="10"/>
      <c r="Y15" s="10"/>
      <c r="Z15" s="10"/>
      <c r="AA15" s="10"/>
      <c r="AC15" s="24"/>
    </row>
    <row r="16" spans="1:29" ht="7.5" customHeight="1" x14ac:dyDescent="0.2">
      <c r="A16" s="1"/>
      <c r="B16" s="1"/>
      <c r="D16" s="1"/>
      <c r="E16" s="1"/>
      <c r="G16" s="1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C16" s="24"/>
    </row>
    <row r="17" spans="1:32" ht="12.75" customHeight="1" x14ac:dyDescent="0.2">
      <c r="A17" s="1"/>
      <c r="B17" s="1" t="s">
        <v>37</v>
      </c>
      <c r="C17" s="1" t="s">
        <v>23</v>
      </c>
      <c r="D17" s="1" t="s">
        <v>38</v>
      </c>
      <c r="E17" s="1"/>
      <c r="F17" s="1" t="s">
        <v>39</v>
      </c>
      <c r="G17" s="9"/>
      <c r="H17" s="10">
        <v>3</v>
      </c>
      <c r="I17" s="10">
        <v>6</v>
      </c>
      <c r="J17" s="10">
        <v>6</v>
      </c>
      <c r="K17" s="10">
        <v>18</v>
      </c>
      <c r="L17" s="10">
        <v>8</v>
      </c>
      <c r="M17" s="10">
        <v>18</v>
      </c>
      <c r="N17" s="10">
        <v>22</v>
      </c>
      <c r="O17" s="10">
        <v>10</v>
      </c>
      <c r="P17" s="10">
        <v>22</v>
      </c>
      <c r="Q17" s="10">
        <v>8</v>
      </c>
      <c r="R17" s="10">
        <v>14</v>
      </c>
      <c r="S17" s="10">
        <v>7</v>
      </c>
      <c r="T17" s="10">
        <v>13</v>
      </c>
      <c r="U17" s="10">
        <v>8</v>
      </c>
      <c r="V17" s="10">
        <v>14</v>
      </c>
      <c r="W17" s="10">
        <v>10</v>
      </c>
      <c r="X17" s="10">
        <v>8</v>
      </c>
      <c r="Y17" s="10">
        <v>2</v>
      </c>
      <c r="Z17" s="10">
        <v>10</v>
      </c>
      <c r="AA17" s="10">
        <v>2</v>
      </c>
      <c r="AC17" s="24"/>
    </row>
    <row r="18" spans="1:32" s="1" customFormat="1" x14ac:dyDescent="0.2">
      <c r="B18" s="1" t="s">
        <v>37</v>
      </c>
      <c r="C18" s="1" t="s">
        <v>40</v>
      </c>
      <c r="D18" s="1" t="s">
        <v>38</v>
      </c>
      <c r="F18" s="1" t="s">
        <v>39</v>
      </c>
      <c r="G18" s="9"/>
      <c r="H18" s="10">
        <v>90</v>
      </c>
      <c r="I18" s="10">
        <v>115</v>
      </c>
      <c r="J18" s="10">
        <v>120</v>
      </c>
      <c r="K18" s="10">
        <v>101</v>
      </c>
      <c r="L18" s="10">
        <v>110</v>
      </c>
      <c r="M18" s="10">
        <v>123</v>
      </c>
      <c r="N18" s="10">
        <v>74</v>
      </c>
      <c r="O18" s="10">
        <v>90</v>
      </c>
      <c r="P18" s="10">
        <v>108</v>
      </c>
      <c r="Q18" s="10">
        <v>89</v>
      </c>
      <c r="R18" s="10">
        <v>90</v>
      </c>
      <c r="S18" s="10">
        <v>70</v>
      </c>
      <c r="T18" s="10">
        <v>59</v>
      </c>
      <c r="U18" s="10">
        <v>62</v>
      </c>
      <c r="V18" s="10">
        <v>55</v>
      </c>
      <c r="W18" s="10">
        <v>60</v>
      </c>
      <c r="X18" s="10">
        <v>45</v>
      </c>
      <c r="Y18" s="10">
        <v>47</v>
      </c>
      <c r="Z18" s="10">
        <v>57</v>
      </c>
      <c r="AA18" s="10">
        <v>46</v>
      </c>
      <c r="AB18"/>
      <c r="AC18" s="24"/>
      <c r="AD18" s="18"/>
      <c r="AE18" s="18"/>
      <c r="AF18" s="18"/>
    </row>
    <row r="19" spans="1:32" s="1" customFormat="1" x14ac:dyDescent="0.2">
      <c r="B19" s="1" t="s">
        <v>37</v>
      </c>
      <c r="C19" s="1" t="s">
        <v>23</v>
      </c>
      <c r="D19" s="1" t="s">
        <v>41</v>
      </c>
      <c r="F19" s="1" t="s">
        <v>37</v>
      </c>
      <c r="G19" s="9"/>
      <c r="H19" s="10">
        <v>4</v>
      </c>
      <c r="I19" s="10">
        <v>1</v>
      </c>
      <c r="J19" s="10">
        <v>4</v>
      </c>
      <c r="K19" s="10">
        <v>4</v>
      </c>
      <c r="L19" s="10">
        <v>4</v>
      </c>
      <c r="M19" s="10">
        <v>4</v>
      </c>
      <c r="N19" s="10">
        <v>5</v>
      </c>
      <c r="O19" s="10">
        <v>5</v>
      </c>
      <c r="P19" s="10">
        <v>4</v>
      </c>
      <c r="Q19" s="10">
        <v>4</v>
      </c>
      <c r="R19" s="10">
        <v>4</v>
      </c>
      <c r="S19" s="10">
        <v>5</v>
      </c>
      <c r="T19" s="10">
        <v>4</v>
      </c>
      <c r="U19" s="10">
        <v>2</v>
      </c>
      <c r="V19" s="10">
        <v>1</v>
      </c>
      <c r="W19" s="10">
        <v>2</v>
      </c>
      <c r="X19" s="10">
        <v>8</v>
      </c>
      <c r="Y19" s="10">
        <v>4</v>
      </c>
      <c r="Z19" s="10">
        <v>2</v>
      </c>
      <c r="AA19" s="10">
        <v>3</v>
      </c>
      <c r="AB19"/>
      <c r="AC19" s="24"/>
      <c r="AD19" s="18"/>
      <c r="AE19" s="18"/>
      <c r="AF19" s="18"/>
    </row>
    <row r="20" spans="1:32" s="1" customFormat="1" x14ac:dyDescent="0.2">
      <c r="B20" s="1" t="s">
        <v>37</v>
      </c>
      <c r="C20" s="19" t="s">
        <v>40</v>
      </c>
      <c r="D20" s="1" t="s">
        <v>41</v>
      </c>
      <c r="F20" s="1" t="s">
        <v>37</v>
      </c>
      <c r="G20" s="9"/>
      <c r="H20" s="10">
        <v>7</v>
      </c>
      <c r="I20" s="10">
        <v>3</v>
      </c>
      <c r="J20" s="10">
        <v>4</v>
      </c>
      <c r="K20" s="10">
        <v>1</v>
      </c>
      <c r="L20" s="10">
        <v>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/>
      <c r="AC20" s="24"/>
      <c r="AD20" s="18"/>
      <c r="AE20" s="18"/>
      <c r="AF20" s="18"/>
    </row>
    <row r="21" spans="1:32" s="1" customFormat="1" x14ac:dyDescent="0.2">
      <c r="B21" s="1" t="s">
        <v>37</v>
      </c>
      <c r="C21" s="19" t="s">
        <v>40</v>
      </c>
      <c r="D21" s="19" t="s">
        <v>344</v>
      </c>
      <c r="F21" s="19" t="s">
        <v>360</v>
      </c>
      <c r="G21" s="9"/>
      <c r="H21" s="10">
        <v>12</v>
      </c>
      <c r="I21" s="10">
        <v>16</v>
      </c>
      <c r="J21" s="10">
        <v>2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/>
      <c r="AC21" s="24"/>
      <c r="AD21" s="18"/>
      <c r="AE21" s="18"/>
      <c r="AF21" s="18"/>
    </row>
    <row r="22" spans="1:32" s="1" customFormat="1" ht="7.5" customHeight="1" x14ac:dyDescent="0.2">
      <c r="G22" s="1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/>
      <c r="AC22" s="24"/>
      <c r="AD22" s="18"/>
      <c r="AE22" s="18"/>
      <c r="AF22" s="18"/>
    </row>
    <row r="23" spans="1:32" s="1" customFormat="1" x14ac:dyDescent="0.2">
      <c r="B23" s="1" t="s">
        <v>42</v>
      </c>
      <c r="C23" s="1" t="s">
        <v>23</v>
      </c>
      <c r="D23" s="1" t="s">
        <v>43</v>
      </c>
      <c r="F23" s="1" t="s">
        <v>42</v>
      </c>
      <c r="G23" s="9"/>
      <c r="H23" s="10">
        <v>13</v>
      </c>
      <c r="I23" s="10">
        <v>20</v>
      </c>
      <c r="J23" s="10">
        <v>15</v>
      </c>
      <c r="K23" s="10">
        <v>17</v>
      </c>
      <c r="L23" s="10">
        <v>13</v>
      </c>
      <c r="M23" s="10">
        <v>13</v>
      </c>
      <c r="N23" s="10">
        <v>16</v>
      </c>
      <c r="O23" s="10">
        <v>28</v>
      </c>
      <c r="P23" s="10">
        <v>31</v>
      </c>
      <c r="Q23" s="10">
        <v>23</v>
      </c>
      <c r="R23" s="10">
        <v>26</v>
      </c>
      <c r="S23" s="10">
        <v>28</v>
      </c>
      <c r="T23" s="10">
        <v>39</v>
      </c>
      <c r="U23" s="10">
        <v>40</v>
      </c>
      <c r="V23" s="10">
        <v>24</v>
      </c>
      <c r="W23" s="10">
        <v>22</v>
      </c>
      <c r="X23" s="10">
        <v>23</v>
      </c>
      <c r="Y23" s="10">
        <v>18</v>
      </c>
      <c r="Z23" s="10">
        <v>28</v>
      </c>
      <c r="AA23" s="10">
        <v>20</v>
      </c>
      <c r="AB23"/>
      <c r="AC23" s="24"/>
      <c r="AD23" s="18"/>
      <c r="AE23" s="18"/>
      <c r="AF23" s="18"/>
    </row>
    <row r="24" spans="1:32" s="1" customFormat="1" x14ac:dyDescent="0.2">
      <c r="B24" s="1" t="s">
        <v>42</v>
      </c>
      <c r="C24" s="1" t="s">
        <v>23</v>
      </c>
      <c r="D24" s="1" t="s">
        <v>44</v>
      </c>
      <c r="F24" s="1" t="s">
        <v>45</v>
      </c>
      <c r="G24" s="9"/>
      <c r="H24" s="10">
        <v>13</v>
      </c>
      <c r="I24" s="10">
        <v>8</v>
      </c>
      <c r="J24" s="10">
        <v>6</v>
      </c>
      <c r="K24" s="10">
        <v>9</v>
      </c>
      <c r="L24" s="10">
        <v>18</v>
      </c>
      <c r="M24" s="10">
        <v>6</v>
      </c>
      <c r="N24" s="10">
        <v>11</v>
      </c>
      <c r="O24" s="10">
        <v>15</v>
      </c>
      <c r="P24" s="10">
        <v>11</v>
      </c>
      <c r="Q24" s="10">
        <v>13</v>
      </c>
      <c r="R24" s="10">
        <v>6</v>
      </c>
      <c r="S24" s="10">
        <v>6</v>
      </c>
      <c r="T24" s="10">
        <v>4</v>
      </c>
      <c r="U24" s="10">
        <v>8</v>
      </c>
      <c r="V24" s="10">
        <v>9</v>
      </c>
      <c r="W24" s="10">
        <v>1</v>
      </c>
      <c r="X24" s="10">
        <v>7</v>
      </c>
      <c r="Y24" s="10">
        <v>3</v>
      </c>
      <c r="Z24" s="10">
        <v>4</v>
      </c>
      <c r="AA24" s="10"/>
      <c r="AB24"/>
      <c r="AC24" s="24"/>
      <c r="AD24" s="18"/>
      <c r="AE24" s="18"/>
      <c r="AF24" s="18"/>
    </row>
    <row r="25" spans="1:32" s="1" customFormat="1" ht="7.5" customHeight="1" x14ac:dyDescent="0.2">
      <c r="G25" s="1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/>
      <c r="AC25" s="24"/>
      <c r="AD25" s="18"/>
      <c r="AE25" s="18"/>
      <c r="AF25" s="18"/>
    </row>
    <row r="26" spans="1:32" s="1" customFormat="1" x14ac:dyDescent="0.2">
      <c r="B26" s="1" t="s">
        <v>46</v>
      </c>
      <c r="C26" s="1" t="s">
        <v>40</v>
      </c>
      <c r="D26" s="1" t="s">
        <v>47</v>
      </c>
      <c r="F26" s="1" t="s">
        <v>48</v>
      </c>
      <c r="G26" s="9"/>
      <c r="H26" s="10">
        <v>12</v>
      </c>
      <c r="I26" s="10">
        <v>10</v>
      </c>
      <c r="J26" s="10">
        <v>9</v>
      </c>
      <c r="K26" s="10">
        <v>4</v>
      </c>
      <c r="L26" s="10">
        <v>10</v>
      </c>
      <c r="M26" s="10">
        <v>3</v>
      </c>
      <c r="N26" s="10">
        <v>14</v>
      </c>
      <c r="O26" s="10">
        <v>8</v>
      </c>
      <c r="P26" s="10">
        <v>5</v>
      </c>
      <c r="Q26" s="10">
        <v>7</v>
      </c>
      <c r="R26" s="10">
        <v>3</v>
      </c>
      <c r="S26" s="10">
        <v>7</v>
      </c>
      <c r="T26" s="10">
        <v>16</v>
      </c>
      <c r="U26" s="10">
        <v>7</v>
      </c>
      <c r="V26" s="10">
        <v>10</v>
      </c>
      <c r="W26" s="10">
        <v>5</v>
      </c>
      <c r="X26" s="10">
        <v>1</v>
      </c>
      <c r="Y26" s="10">
        <v>5</v>
      </c>
      <c r="Z26" s="10">
        <v>1</v>
      </c>
      <c r="AA26" s="10"/>
      <c r="AB26"/>
      <c r="AC26" s="24"/>
      <c r="AD26" s="18"/>
      <c r="AE26" s="18"/>
      <c r="AF26" s="18"/>
    </row>
    <row r="27" spans="1:32" s="1" customFormat="1" x14ac:dyDescent="0.2">
      <c r="B27" s="1" t="s">
        <v>46</v>
      </c>
      <c r="C27" s="1" t="s">
        <v>23</v>
      </c>
      <c r="D27" s="1" t="s">
        <v>49</v>
      </c>
      <c r="F27" s="1" t="s">
        <v>46</v>
      </c>
      <c r="G27" s="9"/>
      <c r="H27" s="10">
        <v>1</v>
      </c>
      <c r="I27" s="10">
        <v>1</v>
      </c>
      <c r="J27" s="10"/>
      <c r="K27" s="10"/>
      <c r="L27" s="10"/>
      <c r="M27" s="10">
        <v>1</v>
      </c>
      <c r="N27" s="10">
        <v>2</v>
      </c>
      <c r="O27" s="10"/>
      <c r="P27" s="10">
        <v>1</v>
      </c>
      <c r="Q27" s="10">
        <v>1</v>
      </c>
      <c r="R27" s="10">
        <v>1</v>
      </c>
      <c r="S27" s="10">
        <v>1</v>
      </c>
      <c r="T27" s="10">
        <v>1</v>
      </c>
      <c r="U27" s="10"/>
      <c r="V27" s="10">
        <v>3</v>
      </c>
      <c r="W27" s="10"/>
      <c r="X27" s="10">
        <v>1</v>
      </c>
      <c r="Y27" s="10"/>
      <c r="Z27" s="10">
        <v>1</v>
      </c>
      <c r="AA27" s="10">
        <v>3</v>
      </c>
      <c r="AB27"/>
      <c r="AC27" s="24"/>
      <c r="AD27" s="18"/>
      <c r="AE27" s="18"/>
      <c r="AF27" s="18"/>
    </row>
    <row r="28" spans="1:32" s="1" customFormat="1" x14ac:dyDescent="0.2">
      <c r="B28" s="1" t="s">
        <v>46</v>
      </c>
      <c r="C28" s="1" t="s">
        <v>40</v>
      </c>
      <c r="D28" s="1" t="s">
        <v>49</v>
      </c>
      <c r="F28" s="1" t="s">
        <v>46</v>
      </c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v>1</v>
      </c>
      <c r="W28" s="10">
        <v>1</v>
      </c>
      <c r="X28" s="10">
        <v>3</v>
      </c>
      <c r="Y28" s="10">
        <v>2</v>
      </c>
      <c r="Z28" s="10">
        <v>3</v>
      </c>
      <c r="AA28" s="10">
        <v>1</v>
      </c>
      <c r="AB28"/>
      <c r="AC28" s="24"/>
      <c r="AD28" s="18"/>
      <c r="AE28" s="18"/>
      <c r="AF28" s="18"/>
    </row>
    <row r="29" spans="1:32" s="1" customFormat="1" ht="7.5" customHeight="1" x14ac:dyDescent="0.2">
      <c r="G29" s="1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/>
      <c r="AC29" s="24"/>
      <c r="AD29" s="18"/>
      <c r="AE29" s="18"/>
      <c r="AF29" s="18"/>
    </row>
    <row r="30" spans="1:32" s="1" customFormat="1" x14ac:dyDescent="0.2">
      <c r="B30" s="1" t="s">
        <v>50</v>
      </c>
      <c r="C30" s="1" t="s">
        <v>23</v>
      </c>
      <c r="D30" s="1" t="s">
        <v>51</v>
      </c>
      <c r="F30" s="1" t="s">
        <v>50</v>
      </c>
      <c r="G30" s="9"/>
      <c r="H30" s="10">
        <v>31</v>
      </c>
      <c r="I30" s="10">
        <v>40</v>
      </c>
      <c r="J30" s="10">
        <v>26</v>
      </c>
      <c r="K30" s="10">
        <v>29</v>
      </c>
      <c r="L30" s="10">
        <v>16</v>
      </c>
      <c r="M30" s="10">
        <v>27</v>
      </c>
      <c r="N30" s="10">
        <v>22</v>
      </c>
      <c r="O30" s="10">
        <v>34</v>
      </c>
      <c r="P30" s="10">
        <v>57</v>
      </c>
      <c r="Q30" s="10">
        <v>44</v>
      </c>
      <c r="R30" s="10">
        <v>31</v>
      </c>
      <c r="S30" s="10">
        <v>30</v>
      </c>
      <c r="T30" s="10">
        <v>37</v>
      </c>
      <c r="U30" s="10">
        <v>27</v>
      </c>
      <c r="V30" s="10">
        <v>44</v>
      </c>
      <c r="W30" s="10">
        <v>27</v>
      </c>
      <c r="X30" s="10">
        <v>38</v>
      </c>
      <c r="Y30" s="10">
        <v>23</v>
      </c>
      <c r="Z30" s="10">
        <v>24</v>
      </c>
      <c r="AA30" s="10">
        <v>11</v>
      </c>
      <c r="AB30"/>
      <c r="AC30" s="24"/>
      <c r="AD30" s="18"/>
      <c r="AE30" s="18"/>
      <c r="AF30" s="18"/>
    </row>
    <row r="31" spans="1:32" s="1" customFormat="1" ht="7.5" customHeight="1" x14ac:dyDescent="0.2">
      <c r="G31" s="1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/>
      <c r="AC31" s="24"/>
      <c r="AD31" s="18"/>
      <c r="AE31" s="18"/>
      <c r="AF31" s="18"/>
    </row>
    <row r="32" spans="1:32" s="1" customFormat="1" x14ac:dyDescent="0.2">
      <c r="B32" s="1" t="s">
        <v>52</v>
      </c>
      <c r="C32" s="1" t="s">
        <v>23</v>
      </c>
      <c r="D32" s="1" t="s">
        <v>53</v>
      </c>
      <c r="F32" s="1" t="s">
        <v>52</v>
      </c>
      <c r="G32" s="9"/>
      <c r="H32" s="10">
        <v>9</v>
      </c>
      <c r="I32" s="10">
        <v>11</v>
      </c>
      <c r="J32" s="10">
        <v>20</v>
      </c>
      <c r="K32" s="10">
        <v>13</v>
      </c>
      <c r="L32" s="10">
        <v>9</v>
      </c>
      <c r="M32" s="10">
        <v>12</v>
      </c>
      <c r="N32" s="10">
        <v>16</v>
      </c>
      <c r="O32" s="10">
        <v>14</v>
      </c>
      <c r="P32" s="10">
        <v>20</v>
      </c>
      <c r="Q32" s="10">
        <v>13</v>
      </c>
      <c r="R32" s="10">
        <v>10</v>
      </c>
      <c r="S32" s="10">
        <v>8</v>
      </c>
      <c r="T32" s="10">
        <v>6</v>
      </c>
      <c r="U32" s="10">
        <v>12</v>
      </c>
      <c r="V32" s="10">
        <v>9</v>
      </c>
      <c r="W32" s="10">
        <v>8</v>
      </c>
      <c r="X32" s="10">
        <v>6</v>
      </c>
      <c r="Y32" s="10">
        <v>9</v>
      </c>
      <c r="Z32" s="10">
        <v>7</v>
      </c>
      <c r="AA32" s="10">
        <v>4</v>
      </c>
      <c r="AB32"/>
      <c r="AC32" s="24"/>
      <c r="AD32" s="18"/>
      <c r="AE32" s="18"/>
      <c r="AF32" s="18"/>
    </row>
    <row r="33" spans="1:32" s="1" customFormat="1" ht="7.5" customHeight="1" x14ac:dyDescent="0.2">
      <c r="G33" s="1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/>
      <c r="AC33" s="24"/>
      <c r="AD33" s="18"/>
      <c r="AE33" s="18"/>
      <c r="AF33" s="18"/>
    </row>
    <row r="34" spans="1:32" s="1" customFormat="1" x14ac:dyDescent="0.2">
      <c r="B34" s="1" t="s">
        <v>54</v>
      </c>
      <c r="C34" s="1" t="s">
        <v>23</v>
      </c>
      <c r="D34" s="1" t="s">
        <v>55</v>
      </c>
      <c r="F34" s="1" t="s">
        <v>54</v>
      </c>
      <c r="G34" s="9"/>
      <c r="H34" s="10">
        <v>4</v>
      </c>
      <c r="I34" s="10">
        <v>8</v>
      </c>
      <c r="J34" s="10">
        <v>8</v>
      </c>
      <c r="K34" s="10">
        <v>3</v>
      </c>
      <c r="L34" s="10">
        <v>5</v>
      </c>
      <c r="M34" s="10">
        <v>2</v>
      </c>
      <c r="N34" s="10">
        <v>13</v>
      </c>
      <c r="O34" s="10">
        <v>14</v>
      </c>
      <c r="P34" s="10">
        <v>11</v>
      </c>
      <c r="Q34" s="10">
        <v>8</v>
      </c>
      <c r="R34" s="10">
        <v>8</v>
      </c>
      <c r="S34" s="10">
        <v>4</v>
      </c>
      <c r="T34" s="10">
        <v>3</v>
      </c>
      <c r="U34" s="10">
        <v>1</v>
      </c>
      <c r="V34" s="10">
        <v>2</v>
      </c>
      <c r="W34" s="10">
        <v>1</v>
      </c>
      <c r="X34" s="10"/>
      <c r="Y34" s="10">
        <v>5</v>
      </c>
      <c r="Z34" s="10">
        <v>1</v>
      </c>
      <c r="AA34" s="10">
        <v>1</v>
      </c>
      <c r="AB34"/>
      <c r="AC34" s="24"/>
      <c r="AD34" s="18"/>
      <c r="AE34" s="18"/>
      <c r="AF34" s="18"/>
    </row>
    <row r="35" spans="1:32" s="1" customFormat="1" x14ac:dyDescent="0.2">
      <c r="B35" s="1" t="s">
        <v>54</v>
      </c>
      <c r="C35" s="1" t="s">
        <v>40</v>
      </c>
      <c r="D35" s="1" t="s">
        <v>55</v>
      </c>
      <c r="F35" s="1" t="s">
        <v>54</v>
      </c>
      <c r="G35" s="9"/>
      <c r="H35" s="10">
        <v>7</v>
      </c>
      <c r="I35" s="10">
        <v>11</v>
      </c>
      <c r="J35" s="10">
        <v>11</v>
      </c>
      <c r="K35" s="10">
        <v>12</v>
      </c>
      <c r="L35" s="10">
        <v>11</v>
      </c>
      <c r="M35" s="10">
        <v>10</v>
      </c>
      <c r="N35" s="10">
        <v>7</v>
      </c>
      <c r="O35" s="10">
        <v>6</v>
      </c>
      <c r="P35" s="10">
        <v>12</v>
      </c>
      <c r="Q35" s="10">
        <v>14</v>
      </c>
      <c r="R35" s="10">
        <v>10</v>
      </c>
      <c r="S35" s="10">
        <v>10</v>
      </c>
      <c r="T35" s="10">
        <v>3</v>
      </c>
      <c r="U35" s="10">
        <v>7</v>
      </c>
      <c r="V35" s="10"/>
      <c r="W35" s="10">
        <v>4</v>
      </c>
      <c r="X35" s="10">
        <v>11</v>
      </c>
      <c r="Y35" s="10">
        <v>1</v>
      </c>
      <c r="Z35" s="10">
        <v>2</v>
      </c>
      <c r="AA35" s="10">
        <v>2</v>
      </c>
      <c r="AB35"/>
      <c r="AC35" s="24"/>
      <c r="AD35" s="18"/>
      <c r="AE35" s="18"/>
      <c r="AF35" s="18"/>
    </row>
    <row r="36" spans="1:32" s="1" customFormat="1" ht="7.5" customHeight="1" x14ac:dyDescent="0.2">
      <c r="G36" s="1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/>
      <c r="AC36" s="24"/>
      <c r="AD36" s="18"/>
      <c r="AE36" s="18"/>
      <c r="AF36" s="18"/>
    </row>
    <row r="37" spans="1:32" s="1" customFormat="1" x14ac:dyDescent="0.2">
      <c r="B37" s="1" t="s">
        <v>56</v>
      </c>
      <c r="C37" s="1" t="s">
        <v>23</v>
      </c>
      <c r="D37" s="1" t="s">
        <v>57</v>
      </c>
      <c r="F37" s="1" t="s">
        <v>58</v>
      </c>
      <c r="G37" s="9"/>
      <c r="H37" s="10">
        <v>1</v>
      </c>
      <c r="I37" s="10"/>
      <c r="J37" s="10">
        <v>1</v>
      </c>
      <c r="K37" s="10"/>
      <c r="L37" s="10">
        <v>3</v>
      </c>
      <c r="M37" s="10">
        <v>1</v>
      </c>
      <c r="N37" s="10">
        <v>1</v>
      </c>
      <c r="O37" s="10">
        <v>4</v>
      </c>
      <c r="P37" s="10">
        <v>2</v>
      </c>
      <c r="Q37" s="10">
        <v>3</v>
      </c>
      <c r="R37" s="10">
        <v>2</v>
      </c>
      <c r="S37" s="10">
        <v>2</v>
      </c>
      <c r="T37" s="10">
        <v>2</v>
      </c>
      <c r="U37" s="10">
        <v>1</v>
      </c>
      <c r="V37" s="10">
        <v>1</v>
      </c>
      <c r="W37" s="10"/>
      <c r="X37" s="10">
        <v>1</v>
      </c>
      <c r="Y37" s="10">
        <v>1</v>
      </c>
      <c r="Z37" s="10"/>
      <c r="AA37" s="10">
        <v>3</v>
      </c>
      <c r="AB37"/>
      <c r="AC37" s="24"/>
      <c r="AD37" s="18"/>
      <c r="AE37" s="18"/>
      <c r="AF37" s="18"/>
    </row>
    <row r="38" spans="1:32" x14ac:dyDescent="0.2">
      <c r="A38" s="1"/>
      <c r="B38" s="1" t="s">
        <v>56</v>
      </c>
      <c r="C38" s="1" t="s">
        <v>23</v>
      </c>
      <c r="D38" s="1" t="s">
        <v>59</v>
      </c>
      <c r="E38" s="1"/>
      <c r="F38" s="1" t="s">
        <v>60</v>
      </c>
      <c r="G38" s="9"/>
      <c r="H38" s="10">
        <v>10</v>
      </c>
      <c r="I38" s="10">
        <v>16</v>
      </c>
      <c r="J38" s="10">
        <v>12</v>
      </c>
      <c r="K38" s="10">
        <v>8</v>
      </c>
      <c r="L38" s="10">
        <v>8</v>
      </c>
      <c r="M38" s="10">
        <v>19</v>
      </c>
      <c r="N38" s="10">
        <v>6</v>
      </c>
      <c r="O38" s="10">
        <v>21</v>
      </c>
      <c r="P38" s="10">
        <v>17</v>
      </c>
      <c r="Q38" s="10">
        <v>17</v>
      </c>
      <c r="R38" s="10">
        <v>14</v>
      </c>
      <c r="S38" s="10">
        <v>12</v>
      </c>
      <c r="T38" s="10">
        <v>11</v>
      </c>
      <c r="U38" s="10">
        <v>5</v>
      </c>
      <c r="V38" s="10">
        <v>4</v>
      </c>
      <c r="W38" s="10">
        <v>9</v>
      </c>
      <c r="X38" s="10">
        <v>8</v>
      </c>
      <c r="Y38" s="10">
        <v>5</v>
      </c>
      <c r="Z38" s="10">
        <v>4</v>
      </c>
      <c r="AA38" s="10">
        <v>4</v>
      </c>
      <c r="AC38" s="24"/>
    </row>
    <row r="39" spans="1:32" ht="7.5" customHeight="1" x14ac:dyDescent="0.2">
      <c r="A39" s="1"/>
      <c r="B39" s="1"/>
      <c r="D39" s="1"/>
      <c r="E39" s="1"/>
      <c r="G39" s="17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C39" s="24"/>
    </row>
    <row r="40" spans="1:32" x14ac:dyDescent="0.2">
      <c r="A40" s="1"/>
      <c r="B40" s="1" t="s">
        <v>61</v>
      </c>
      <c r="C40" s="1" t="s">
        <v>23</v>
      </c>
      <c r="D40" s="1" t="s">
        <v>62</v>
      </c>
      <c r="E40" s="1"/>
      <c r="F40" s="1" t="s">
        <v>63</v>
      </c>
      <c r="G40" s="9"/>
      <c r="H40" s="10"/>
      <c r="I40" s="10">
        <v>13</v>
      </c>
      <c r="J40" s="10">
        <v>14</v>
      </c>
      <c r="K40" s="10">
        <v>5</v>
      </c>
      <c r="L40" s="10">
        <v>6</v>
      </c>
      <c r="M40" s="10">
        <v>11</v>
      </c>
      <c r="N40" s="10">
        <v>6</v>
      </c>
      <c r="O40" s="10">
        <v>7</v>
      </c>
      <c r="P40" s="10">
        <v>7</v>
      </c>
      <c r="Q40" s="10">
        <v>5</v>
      </c>
      <c r="R40" s="10">
        <v>11</v>
      </c>
      <c r="S40" s="10">
        <v>3</v>
      </c>
      <c r="T40" s="10">
        <v>9</v>
      </c>
      <c r="U40" s="10">
        <v>8</v>
      </c>
      <c r="V40" s="10">
        <v>5</v>
      </c>
      <c r="W40" s="10">
        <v>13</v>
      </c>
      <c r="X40" s="10">
        <v>3</v>
      </c>
      <c r="Y40" s="10">
        <v>2</v>
      </c>
      <c r="Z40" s="10">
        <v>6</v>
      </c>
      <c r="AA40" s="10"/>
      <c r="AC40" s="24"/>
    </row>
    <row r="41" spans="1:32" x14ac:dyDescent="0.2">
      <c r="A41" s="1"/>
      <c r="B41" s="1" t="s">
        <v>61</v>
      </c>
      <c r="C41" s="1" t="s">
        <v>28</v>
      </c>
      <c r="D41" s="1" t="s">
        <v>364</v>
      </c>
      <c r="E41" s="1"/>
      <c r="F41" s="1" t="s">
        <v>63</v>
      </c>
      <c r="G41" s="9"/>
      <c r="H41" s="10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C41" s="24"/>
    </row>
    <row r="42" spans="1:32" ht="7.5" customHeight="1" x14ac:dyDescent="0.2">
      <c r="A42" s="1"/>
      <c r="B42" s="1"/>
      <c r="D42" s="1"/>
      <c r="E42" s="1"/>
      <c r="G42" s="1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C42" s="24"/>
    </row>
    <row r="43" spans="1:32" x14ac:dyDescent="0.2">
      <c r="A43" s="1"/>
      <c r="B43" s="1" t="s">
        <v>64</v>
      </c>
      <c r="C43" s="1" t="s">
        <v>23</v>
      </c>
      <c r="D43" s="1" t="s">
        <v>65</v>
      </c>
      <c r="E43" s="1"/>
      <c r="F43" s="1" t="s">
        <v>66</v>
      </c>
      <c r="G43" s="9"/>
      <c r="H43" s="10">
        <v>2</v>
      </c>
      <c r="I43" s="10">
        <v>6</v>
      </c>
      <c r="J43" s="10">
        <v>10</v>
      </c>
      <c r="K43" s="10">
        <v>12</v>
      </c>
      <c r="L43" s="10">
        <v>7</v>
      </c>
      <c r="M43" s="10">
        <v>4</v>
      </c>
      <c r="N43" s="10">
        <v>4</v>
      </c>
      <c r="O43" s="10">
        <v>1</v>
      </c>
      <c r="P43" s="10">
        <v>5</v>
      </c>
      <c r="Q43" s="10">
        <v>5</v>
      </c>
      <c r="R43" s="10">
        <v>2</v>
      </c>
      <c r="S43" s="10">
        <v>7</v>
      </c>
      <c r="T43" s="10">
        <v>4</v>
      </c>
      <c r="U43" s="10">
        <v>1</v>
      </c>
      <c r="V43" s="10">
        <v>3</v>
      </c>
      <c r="W43" s="10">
        <v>2</v>
      </c>
      <c r="X43" s="10">
        <v>1</v>
      </c>
      <c r="Y43" s="10">
        <v>3</v>
      </c>
      <c r="Z43" s="10">
        <v>4</v>
      </c>
      <c r="AA43" s="10">
        <v>1</v>
      </c>
      <c r="AC43" s="24"/>
    </row>
    <row r="44" spans="1:32" ht="7.5" customHeight="1" x14ac:dyDescent="0.2">
      <c r="A44" s="1"/>
      <c r="B44" s="1"/>
      <c r="D44" s="1"/>
      <c r="E44" s="1"/>
      <c r="G44" s="1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C44" s="24"/>
    </row>
    <row r="45" spans="1:32" x14ac:dyDescent="0.2">
      <c r="A45" s="1"/>
      <c r="B45" s="1" t="s">
        <v>67</v>
      </c>
      <c r="C45" s="1" t="s">
        <v>23</v>
      </c>
      <c r="D45" s="1" t="s">
        <v>68</v>
      </c>
      <c r="E45" s="1"/>
      <c r="F45" s="1" t="s">
        <v>67</v>
      </c>
      <c r="G45" s="9"/>
      <c r="H45" s="10">
        <v>14</v>
      </c>
      <c r="I45" s="10">
        <v>30</v>
      </c>
      <c r="J45" s="10">
        <v>33</v>
      </c>
      <c r="K45" s="10">
        <v>30</v>
      </c>
      <c r="L45" s="10">
        <v>23</v>
      </c>
      <c r="M45" s="10">
        <v>29</v>
      </c>
      <c r="N45" s="10">
        <v>35</v>
      </c>
      <c r="O45" s="10">
        <v>28</v>
      </c>
      <c r="P45" s="10">
        <v>45</v>
      </c>
      <c r="Q45" s="10">
        <v>33</v>
      </c>
      <c r="R45" s="10">
        <v>16</v>
      </c>
      <c r="S45" s="10">
        <v>31</v>
      </c>
      <c r="T45" s="10">
        <v>26</v>
      </c>
      <c r="U45" s="10">
        <v>16</v>
      </c>
      <c r="V45" s="10">
        <v>30</v>
      </c>
      <c r="W45" s="10">
        <v>27</v>
      </c>
      <c r="X45" s="10">
        <v>25</v>
      </c>
      <c r="Y45" s="10">
        <v>22</v>
      </c>
      <c r="Z45" s="10">
        <v>18</v>
      </c>
      <c r="AA45" s="10">
        <v>22</v>
      </c>
      <c r="AC45" s="24"/>
    </row>
    <row r="46" spans="1:32" x14ac:dyDescent="0.2">
      <c r="A46" s="1"/>
      <c r="B46" s="1" t="s">
        <v>67</v>
      </c>
      <c r="C46" s="19" t="s">
        <v>40</v>
      </c>
      <c r="D46" s="19" t="s">
        <v>334</v>
      </c>
      <c r="E46" s="1"/>
      <c r="F46" s="19" t="s">
        <v>335</v>
      </c>
      <c r="G46" s="9"/>
      <c r="H46" s="10">
        <v>4</v>
      </c>
      <c r="I46" s="10">
        <v>2</v>
      </c>
      <c r="J46" s="10">
        <v>3</v>
      </c>
      <c r="K46" s="10">
        <v>2</v>
      </c>
      <c r="L46" s="10">
        <v>2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C46" s="24"/>
    </row>
    <row r="47" spans="1:32" ht="7.5" customHeight="1" x14ac:dyDescent="0.2">
      <c r="A47" s="1"/>
      <c r="B47" s="1"/>
      <c r="D47" s="1"/>
      <c r="E47" s="1"/>
      <c r="G47" s="17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C47" s="24"/>
    </row>
    <row r="48" spans="1:32" x14ac:dyDescent="0.2">
      <c r="A48" s="1"/>
      <c r="B48" s="1" t="s">
        <v>69</v>
      </c>
      <c r="C48" s="1" t="s">
        <v>23</v>
      </c>
      <c r="D48" s="1" t="s">
        <v>70</v>
      </c>
      <c r="E48" s="1"/>
      <c r="F48" s="1" t="s">
        <v>69</v>
      </c>
      <c r="G48" s="9"/>
      <c r="H48" s="10">
        <v>41</v>
      </c>
      <c r="I48" s="10">
        <v>44</v>
      </c>
      <c r="J48" s="10">
        <v>57</v>
      </c>
      <c r="K48" s="10">
        <v>33</v>
      </c>
      <c r="L48" s="10">
        <v>54</v>
      </c>
      <c r="M48" s="10">
        <v>48</v>
      </c>
      <c r="N48" s="10">
        <v>57</v>
      </c>
      <c r="O48" s="10">
        <v>51</v>
      </c>
      <c r="P48" s="10">
        <v>38</v>
      </c>
      <c r="Q48" s="10">
        <v>40</v>
      </c>
      <c r="R48" s="10">
        <v>35</v>
      </c>
      <c r="S48" s="10">
        <v>33</v>
      </c>
      <c r="T48" s="10">
        <v>42</v>
      </c>
      <c r="U48" s="10">
        <v>38</v>
      </c>
      <c r="V48" s="10">
        <v>43</v>
      </c>
      <c r="W48" s="10">
        <v>34</v>
      </c>
      <c r="X48" s="10">
        <v>37</v>
      </c>
      <c r="Y48" s="10">
        <v>42</v>
      </c>
      <c r="Z48" s="10">
        <v>35</v>
      </c>
      <c r="AA48" s="10">
        <v>32</v>
      </c>
      <c r="AC48" s="24"/>
    </row>
    <row r="49" spans="1:32" x14ac:dyDescent="0.2">
      <c r="A49" s="1"/>
      <c r="B49" s="1" t="s">
        <v>69</v>
      </c>
      <c r="C49" s="1" t="s">
        <v>40</v>
      </c>
      <c r="D49" s="1" t="s">
        <v>70</v>
      </c>
      <c r="E49" s="1"/>
      <c r="F49" s="1" t="s">
        <v>69</v>
      </c>
      <c r="G49" s="9"/>
      <c r="H49" s="10">
        <v>39</v>
      </c>
      <c r="I49" s="10">
        <v>47</v>
      </c>
      <c r="J49" s="10">
        <v>42</v>
      </c>
      <c r="K49" s="10">
        <v>35</v>
      </c>
      <c r="L49" s="10">
        <v>62</v>
      </c>
      <c r="M49" s="10">
        <v>36</v>
      </c>
      <c r="N49" s="10">
        <v>26</v>
      </c>
      <c r="O49" s="10">
        <v>36</v>
      </c>
      <c r="P49" s="10">
        <v>25</v>
      </c>
      <c r="Q49" s="10">
        <v>29</v>
      </c>
      <c r="R49" s="10">
        <v>20</v>
      </c>
      <c r="S49" s="10">
        <v>26</v>
      </c>
      <c r="T49" s="10">
        <v>25</v>
      </c>
      <c r="U49" s="10">
        <v>13</v>
      </c>
      <c r="V49" s="10">
        <v>12</v>
      </c>
      <c r="W49" s="10">
        <v>31</v>
      </c>
      <c r="X49" s="10">
        <v>19</v>
      </c>
      <c r="Y49" s="10">
        <v>25</v>
      </c>
      <c r="Z49" s="10">
        <v>23</v>
      </c>
      <c r="AA49" s="10">
        <v>37</v>
      </c>
      <c r="AC49" s="24"/>
    </row>
    <row r="50" spans="1:32" ht="7.5" customHeight="1" x14ac:dyDescent="0.2">
      <c r="A50" s="1"/>
      <c r="B50" s="1"/>
      <c r="D50" s="1"/>
      <c r="E50" s="1"/>
      <c r="G50" s="1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C50" s="24"/>
    </row>
    <row r="51" spans="1:32" x14ac:dyDescent="0.2">
      <c r="A51" s="1"/>
      <c r="B51" s="1" t="s">
        <v>71</v>
      </c>
      <c r="C51" s="1" t="s">
        <v>23</v>
      </c>
      <c r="D51" s="1" t="s">
        <v>72</v>
      </c>
      <c r="E51" s="1"/>
      <c r="F51" s="1" t="s">
        <v>73</v>
      </c>
      <c r="G51" s="9"/>
      <c r="H51" s="10">
        <v>10</v>
      </c>
      <c r="I51" s="10">
        <v>7</v>
      </c>
      <c r="J51" s="10">
        <v>6</v>
      </c>
      <c r="K51" s="10">
        <v>3</v>
      </c>
      <c r="L51" s="10">
        <v>5</v>
      </c>
      <c r="M51" s="10">
        <v>8</v>
      </c>
      <c r="N51" s="10">
        <v>8</v>
      </c>
      <c r="O51" s="10">
        <v>5</v>
      </c>
      <c r="P51" s="10">
        <v>10</v>
      </c>
      <c r="Q51" s="10">
        <v>8</v>
      </c>
      <c r="R51" s="10">
        <v>7</v>
      </c>
      <c r="S51" s="10">
        <v>7</v>
      </c>
      <c r="T51" s="10">
        <v>3</v>
      </c>
      <c r="U51" s="10">
        <v>4</v>
      </c>
      <c r="V51" s="10">
        <v>6</v>
      </c>
      <c r="W51" s="10">
        <v>7</v>
      </c>
      <c r="X51" s="10">
        <v>4</v>
      </c>
      <c r="Y51" s="10">
        <v>7</v>
      </c>
      <c r="Z51" s="10">
        <v>6</v>
      </c>
      <c r="AA51" s="10">
        <v>3</v>
      </c>
      <c r="AC51" s="24"/>
    </row>
    <row r="52" spans="1:32" x14ac:dyDescent="0.2">
      <c r="A52" s="1"/>
      <c r="B52" s="1" t="s">
        <v>71</v>
      </c>
      <c r="C52" s="1" t="s">
        <v>23</v>
      </c>
      <c r="D52" s="18" t="s">
        <v>74</v>
      </c>
      <c r="F52" s="18" t="s">
        <v>75</v>
      </c>
      <c r="G52" s="9"/>
      <c r="H52" s="10">
        <v>1</v>
      </c>
      <c r="I52" s="10">
        <v>2</v>
      </c>
      <c r="J52" s="10">
        <v>3</v>
      </c>
      <c r="K52" s="10">
        <v>2</v>
      </c>
      <c r="L52" s="10">
        <v>1</v>
      </c>
      <c r="M52" s="10">
        <v>4</v>
      </c>
      <c r="N52" s="10">
        <v>2</v>
      </c>
      <c r="O52" s="10">
        <v>3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C52" s="24"/>
    </row>
    <row r="53" spans="1:32" s="1" customFormat="1" x14ac:dyDescent="0.2">
      <c r="B53" s="1" t="s">
        <v>71</v>
      </c>
      <c r="C53" s="1" t="s">
        <v>23</v>
      </c>
      <c r="D53" s="1" t="s">
        <v>76</v>
      </c>
      <c r="F53" s="1" t="s">
        <v>77</v>
      </c>
      <c r="G53" s="9"/>
      <c r="H53" s="10">
        <v>70</v>
      </c>
      <c r="I53" s="10">
        <v>81</v>
      </c>
      <c r="J53" s="10">
        <v>59</v>
      </c>
      <c r="K53" s="10">
        <v>54</v>
      </c>
      <c r="L53" s="10">
        <v>51</v>
      </c>
      <c r="M53" s="10">
        <v>49</v>
      </c>
      <c r="N53" s="10">
        <v>57</v>
      </c>
      <c r="O53" s="10">
        <v>50</v>
      </c>
      <c r="P53" s="10">
        <v>43</v>
      </c>
      <c r="Q53" s="10">
        <v>42</v>
      </c>
      <c r="R53" s="10">
        <v>46</v>
      </c>
      <c r="S53" s="10">
        <v>37</v>
      </c>
      <c r="T53" s="10">
        <v>45</v>
      </c>
      <c r="U53" s="10">
        <v>30</v>
      </c>
      <c r="V53" s="10">
        <v>33</v>
      </c>
      <c r="W53" s="10">
        <v>21</v>
      </c>
      <c r="X53" s="10">
        <v>9</v>
      </c>
      <c r="Y53" s="10">
        <v>1</v>
      </c>
      <c r="Z53" s="10"/>
      <c r="AA53" s="10"/>
      <c r="AB53"/>
      <c r="AC53" s="24"/>
      <c r="AD53" s="18"/>
      <c r="AE53" s="18"/>
      <c r="AF53" s="18"/>
    </row>
    <row r="54" spans="1:32" s="1" customFormat="1" x14ac:dyDescent="0.2">
      <c r="B54" s="1" t="s">
        <v>71</v>
      </c>
      <c r="C54" s="1" t="s">
        <v>23</v>
      </c>
      <c r="D54" s="1" t="s">
        <v>78</v>
      </c>
      <c r="F54" s="1" t="s">
        <v>79</v>
      </c>
      <c r="G54" s="9"/>
      <c r="H54" s="10">
        <v>32</v>
      </c>
      <c r="I54" s="10">
        <v>39</v>
      </c>
      <c r="J54" s="10">
        <v>48</v>
      </c>
      <c r="K54" s="10">
        <v>32</v>
      </c>
      <c r="L54" s="10">
        <v>52</v>
      </c>
      <c r="M54" s="10">
        <v>43</v>
      </c>
      <c r="N54" s="10">
        <v>50</v>
      </c>
      <c r="O54" s="10">
        <v>50</v>
      </c>
      <c r="P54" s="10">
        <v>42</v>
      </c>
      <c r="Q54" s="10">
        <v>37</v>
      </c>
      <c r="R54" s="10">
        <v>35</v>
      </c>
      <c r="S54" s="10">
        <v>36</v>
      </c>
      <c r="T54" s="10">
        <v>32</v>
      </c>
      <c r="U54" s="10">
        <v>37</v>
      </c>
      <c r="V54" s="10">
        <v>36</v>
      </c>
      <c r="W54" s="10">
        <v>49</v>
      </c>
      <c r="X54" s="10">
        <v>44</v>
      </c>
      <c r="Y54" s="10">
        <v>56</v>
      </c>
      <c r="Z54" s="10">
        <v>47</v>
      </c>
      <c r="AA54" s="10">
        <v>38</v>
      </c>
      <c r="AB54"/>
      <c r="AC54" s="24"/>
      <c r="AD54" s="18"/>
      <c r="AE54" s="18"/>
      <c r="AF54" s="18"/>
    </row>
    <row r="55" spans="1:32" s="1" customFormat="1" x14ac:dyDescent="0.2">
      <c r="B55" s="16" t="s">
        <v>80</v>
      </c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/>
      <c r="AC55" s="24"/>
      <c r="AD55" s="18"/>
      <c r="AE55" s="18"/>
      <c r="AF55" s="18"/>
    </row>
    <row r="56" spans="1:32" s="1" customFormat="1" x14ac:dyDescent="0.2">
      <c r="B56" s="1" t="s">
        <v>81</v>
      </c>
      <c r="C56" s="1" t="s">
        <v>23</v>
      </c>
      <c r="D56" s="1" t="s">
        <v>82</v>
      </c>
      <c r="F56" s="1" t="s">
        <v>83</v>
      </c>
      <c r="G56" s="17"/>
      <c r="H56" s="10"/>
      <c r="I56" s="10"/>
      <c r="J56" s="10">
        <v>1</v>
      </c>
      <c r="K56" s="10"/>
      <c r="L56" s="10"/>
      <c r="M56" s="10">
        <v>1</v>
      </c>
      <c r="N56" s="10"/>
      <c r="O56" s="10">
        <v>2</v>
      </c>
      <c r="P56" s="10"/>
      <c r="Q56" s="10"/>
      <c r="R56" s="10"/>
      <c r="S56" s="10"/>
      <c r="T56" s="10">
        <v>1</v>
      </c>
      <c r="U56" s="10">
        <v>1</v>
      </c>
      <c r="V56" s="10">
        <v>1</v>
      </c>
      <c r="W56" s="10"/>
      <c r="X56" s="10">
        <v>1</v>
      </c>
      <c r="Y56" s="10"/>
      <c r="Z56" s="10"/>
      <c r="AA56" s="10"/>
      <c r="AB56"/>
      <c r="AC56" s="24"/>
      <c r="AD56" s="18"/>
      <c r="AE56" s="18"/>
      <c r="AF56" s="18"/>
    </row>
    <row r="57" spans="1:32" s="1" customFormat="1" x14ac:dyDescent="0.2">
      <c r="B57" s="1" t="s">
        <v>81</v>
      </c>
      <c r="C57" s="1" t="s">
        <v>40</v>
      </c>
      <c r="D57" s="1" t="s">
        <v>82</v>
      </c>
      <c r="F57" s="1" t="s">
        <v>83</v>
      </c>
      <c r="G57" s="17"/>
      <c r="H57" s="10">
        <v>48</v>
      </c>
      <c r="I57" s="10">
        <v>61</v>
      </c>
      <c r="J57" s="10">
        <v>50</v>
      </c>
      <c r="K57" s="10">
        <v>50</v>
      </c>
      <c r="L57" s="10">
        <v>52</v>
      </c>
      <c r="M57" s="10">
        <v>47</v>
      </c>
      <c r="N57" s="10">
        <v>46</v>
      </c>
      <c r="O57" s="10">
        <v>43</v>
      </c>
      <c r="P57" s="10">
        <v>49</v>
      </c>
      <c r="Q57" s="10">
        <v>43</v>
      </c>
      <c r="R57" s="10">
        <v>32</v>
      </c>
      <c r="S57" s="10">
        <v>53</v>
      </c>
      <c r="T57" s="10">
        <v>36</v>
      </c>
      <c r="U57" s="10">
        <v>43</v>
      </c>
      <c r="V57" s="10">
        <v>37</v>
      </c>
      <c r="W57" s="10">
        <v>32</v>
      </c>
      <c r="X57" s="10">
        <v>31</v>
      </c>
      <c r="Y57" s="10">
        <v>26</v>
      </c>
      <c r="Z57" s="10">
        <v>25</v>
      </c>
      <c r="AA57" s="10">
        <v>23</v>
      </c>
      <c r="AB57"/>
      <c r="AC57" s="24"/>
      <c r="AD57" s="18"/>
      <c r="AE57" s="18"/>
      <c r="AF57" s="18"/>
    </row>
    <row r="58" spans="1:32" s="1" customFormat="1" x14ac:dyDescent="0.2">
      <c r="B58" s="1" t="s">
        <v>81</v>
      </c>
      <c r="C58" s="1" t="s">
        <v>40</v>
      </c>
      <c r="D58" s="1" t="s">
        <v>84</v>
      </c>
      <c r="F58" s="1" t="s">
        <v>85</v>
      </c>
      <c r="G58" s="17"/>
      <c r="H58" s="10">
        <v>7</v>
      </c>
      <c r="I58" s="10">
        <v>8</v>
      </c>
      <c r="J58" s="10">
        <v>9</v>
      </c>
      <c r="K58" s="10">
        <v>11</v>
      </c>
      <c r="L58" s="10">
        <v>11</v>
      </c>
      <c r="M58" s="10">
        <v>10</v>
      </c>
      <c r="N58" s="10">
        <v>14</v>
      </c>
      <c r="O58" s="10">
        <v>5</v>
      </c>
      <c r="P58" s="10">
        <v>4</v>
      </c>
      <c r="Q58" s="10">
        <v>2</v>
      </c>
      <c r="R58" s="10"/>
      <c r="S58" s="10">
        <v>4</v>
      </c>
      <c r="T58" s="10">
        <v>1</v>
      </c>
      <c r="U58" s="10">
        <v>5</v>
      </c>
      <c r="V58" s="10">
        <v>2</v>
      </c>
      <c r="W58" s="10">
        <v>1</v>
      </c>
      <c r="X58" s="10"/>
      <c r="Y58" s="10"/>
      <c r="Z58" s="10"/>
      <c r="AA58" s="10"/>
      <c r="AB58"/>
      <c r="AC58" s="24"/>
      <c r="AD58" s="18"/>
      <c r="AE58" s="18"/>
      <c r="AF58" s="18"/>
    </row>
    <row r="59" spans="1:32" s="1" customFormat="1" x14ac:dyDescent="0.2">
      <c r="B59" s="1" t="s">
        <v>81</v>
      </c>
      <c r="C59" s="19" t="s">
        <v>23</v>
      </c>
      <c r="D59" s="1" t="s">
        <v>86</v>
      </c>
      <c r="F59" s="1" t="s">
        <v>87</v>
      </c>
      <c r="G59" s="17"/>
      <c r="H59" s="10"/>
      <c r="I59" s="10"/>
      <c r="J59" s="10"/>
      <c r="K59" s="10"/>
      <c r="L59" s="10"/>
      <c r="M59" s="10"/>
      <c r="N59" s="10">
        <v>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/>
      <c r="AC59" s="24"/>
      <c r="AD59" s="18"/>
      <c r="AE59" s="18"/>
      <c r="AF59" s="18"/>
    </row>
    <row r="60" spans="1:32" s="1" customFormat="1" x14ac:dyDescent="0.2">
      <c r="B60" s="1" t="s">
        <v>81</v>
      </c>
      <c r="C60" s="1" t="s">
        <v>40</v>
      </c>
      <c r="D60" s="1" t="s">
        <v>86</v>
      </c>
      <c r="F60" s="1" t="s">
        <v>87</v>
      </c>
      <c r="G60" s="17"/>
      <c r="H60" s="10">
        <v>6</v>
      </c>
      <c r="I60" s="10">
        <v>2</v>
      </c>
      <c r="J60" s="10">
        <v>5</v>
      </c>
      <c r="K60" s="10">
        <v>5</v>
      </c>
      <c r="L60" s="10">
        <v>7</v>
      </c>
      <c r="M60" s="10">
        <v>7</v>
      </c>
      <c r="N60" s="10">
        <v>2</v>
      </c>
      <c r="O60" s="10">
        <v>7</v>
      </c>
      <c r="P60" s="10">
        <v>1</v>
      </c>
      <c r="Q60" s="10">
        <v>2</v>
      </c>
      <c r="R60" s="10">
        <v>6</v>
      </c>
      <c r="S60" s="10">
        <v>2</v>
      </c>
      <c r="T60" s="10">
        <v>3</v>
      </c>
      <c r="U60" s="10">
        <v>2</v>
      </c>
      <c r="V60" s="10">
        <v>4</v>
      </c>
      <c r="W60" s="10">
        <v>2</v>
      </c>
      <c r="X60" s="10">
        <v>1</v>
      </c>
      <c r="Y60" s="10"/>
      <c r="Z60" s="10"/>
      <c r="AA60" s="10"/>
      <c r="AB60"/>
      <c r="AC60" s="24"/>
      <c r="AD60" s="18"/>
      <c r="AE60" s="18"/>
      <c r="AF60" s="18"/>
    </row>
    <row r="61" spans="1:32" ht="7.5" customHeight="1" x14ac:dyDescent="0.2">
      <c r="H61" s="18"/>
      <c r="I61" s="18"/>
      <c r="J61" s="18"/>
      <c r="K61" s="18"/>
      <c r="L61" s="18"/>
      <c r="AC61" s="24"/>
    </row>
    <row r="62" spans="1:32" s="1" customFormat="1" x14ac:dyDescent="0.2">
      <c r="B62" s="1" t="s">
        <v>88</v>
      </c>
      <c r="C62" s="19" t="s">
        <v>40</v>
      </c>
      <c r="D62" s="19" t="s">
        <v>89</v>
      </c>
      <c r="F62" s="19" t="s">
        <v>90</v>
      </c>
      <c r="G62" s="17"/>
      <c r="H62" s="10">
        <v>2</v>
      </c>
      <c r="I62" s="10">
        <v>1</v>
      </c>
      <c r="J62" s="10">
        <v>8</v>
      </c>
      <c r="K62" s="10">
        <v>6</v>
      </c>
      <c r="L62" s="10">
        <v>5</v>
      </c>
      <c r="M62" s="10">
        <v>2</v>
      </c>
      <c r="N62" s="10">
        <v>9</v>
      </c>
      <c r="O62" s="10">
        <v>1</v>
      </c>
      <c r="P62" s="10">
        <v>5</v>
      </c>
      <c r="Q62" s="10">
        <v>1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/>
      <c r="AC62" s="24"/>
      <c r="AD62" s="18"/>
      <c r="AE62" s="18"/>
      <c r="AF62" s="18"/>
    </row>
    <row r="63" spans="1:32" s="1" customFormat="1" x14ac:dyDescent="0.2">
      <c r="B63" s="1" t="s">
        <v>88</v>
      </c>
      <c r="C63" s="1" t="s">
        <v>23</v>
      </c>
      <c r="D63" s="1" t="s">
        <v>91</v>
      </c>
      <c r="F63" s="1" t="s">
        <v>88</v>
      </c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>
        <v>1</v>
      </c>
      <c r="T63" s="10"/>
      <c r="U63" s="10"/>
      <c r="V63" s="10"/>
      <c r="W63" s="10"/>
      <c r="X63" s="10">
        <v>1</v>
      </c>
      <c r="Y63" s="10"/>
      <c r="Z63" s="10"/>
      <c r="AA63" s="10"/>
      <c r="AB63"/>
      <c r="AC63" s="24"/>
      <c r="AD63" s="18"/>
      <c r="AE63" s="18"/>
      <c r="AF63" s="18"/>
    </row>
    <row r="64" spans="1:32" s="1" customFormat="1" x14ac:dyDescent="0.2">
      <c r="B64" s="1" t="s">
        <v>88</v>
      </c>
      <c r="C64" s="1" t="s">
        <v>40</v>
      </c>
      <c r="D64" s="19" t="s">
        <v>92</v>
      </c>
      <c r="F64" s="1" t="s">
        <v>88</v>
      </c>
      <c r="G64" s="17"/>
      <c r="H64" s="10">
        <v>1</v>
      </c>
      <c r="I64" s="10">
        <v>6</v>
      </c>
      <c r="J64" s="10">
        <v>7</v>
      </c>
      <c r="K64" s="10">
        <v>5</v>
      </c>
      <c r="L64" s="10">
        <v>7</v>
      </c>
      <c r="M64" s="10">
        <v>5</v>
      </c>
      <c r="N64" s="10">
        <v>4</v>
      </c>
      <c r="O64" s="10">
        <v>5</v>
      </c>
      <c r="P64" s="10">
        <v>7</v>
      </c>
      <c r="Q64" s="10">
        <v>5</v>
      </c>
      <c r="R64" s="10">
        <v>6</v>
      </c>
      <c r="S64" s="10">
        <v>4</v>
      </c>
      <c r="T64" s="10">
        <v>6</v>
      </c>
      <c r="U64" s="10">
        <v>3</v>
      </c>
      <c r="V64" s="10">
        <v>1</v>
      </c>
      <c r="W64" s="10">
        <v>9</v>
      </c>
      <c r="X64" s="10">
        <v>2</v>
      </c>
      <c r="Y64" s="10">
        <v>4</v>
      </c>
      <c r="Z64" s="10">
        <v>5</v>
      </c>
      <c r="AA64" s="10">
        <v>3</v>
      </c>
      <c r="AB64"/>
      <c r="AC64" s="24"/>
      <c r="AD64" s="18"/>
      <c r="AE64" s="18"/>
      <c r="AF64" s="18"/>
    </row>
    <row r="65" spans="1:32" s="1" customFormat="1" x14ac:dyDescent="0.2">
      <c r="B65" s="1" t="s">
        <v>93</v>
      </c>
      <c r="C65" s="1" t="s">
        <v>40</v>
      </c>
      <c r="D65" s="1" t="s">
        <v>351</v>
      </c>
      <c r="F65" s="1" t="s">
        <v>359</v>
      </c>
      <c r="G65" s="9"/>
      <c r="H65" s="10">
        <v>4</v>
      </c>
      <c r="I65" s="10">
        <v>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/>
      <c r="AC65" s="24"/>
      <c r="AD65" s="18"/>
      <c r="AE65" s="18"/>
      <c r="AF65" s="18"/>
    </row>
    <row r="66" spans="1:32" s="1" customFormat="1" x14ac:dyDescent="0.2">
      <c r="B66" s="1" t="s">
        <v>93</v>
      </c>
      <c r="C66" s="1" t="s">
        <v>23</v>
      </c>
      <c r="D66" s="1" t="s">
        <v>94</v>
      </c>
      <c r="F66" s="1" t="s">
        <v>93</v>
      </c>
      <c r="G66" s="9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>
        <v>1</v>
      </c>
      <c r="Z66" s="10"/>
      <c r="AA66" s="10"/>
      <c r="AB66"/>
      <c r="AC66" s="24"/>
      <c r="AD66" s="18"/>
      <c r="AE66" s="18"/>
      <c r="AF66" s="18"/>
    </row>
    <row r="67" spans="1:32" s="1" customFormat="1" x14ac:dyDescent="0.2">
      <c r="B67" s="1" t="s">
        <v>93</v>
      </c>
      <c r="C67" s="1" t="s">
        <v>40</v>
      </c>
      <c r="D67" s="1" t="s">
        <v>94</v>
      </c>
      <c r="F67" s="1" t="s">
        <v>93</v>
      </c>
      <c r="G67" s="9"/>
      <c r="H67" s="10">
        <v>7</v>
      </c>
      <c r="I67" s="10">
        <v>4</v>
      </c>
      <c r="J67" s="10"/>
      <c r="K67" s="10">
        <v>10</v>
      </c>
      <c r="L67" s="10">
        <v>13</v>
      </c>
      <c r="M67" s="10">
        <v>9</v>
      </c>
      <c r="N67" s="10">
        <v>7</v>
      </c>
      <c r="O67" s="10">
        <v>11</v>
      </c>
      <c r="P67" s="10">
        <v>8</v>
      </c>
      <c r="Q67" s="10">
        <v>8</v>
      </c>
      <c r="R67" s="10">
        <v>4</v>
      </c>
      <c r="S67" s="10">
        <v>8</v>
      </c>
      <c r="T67" s="10">
        <v>3</v>
      </c>
      <c r="U67" s="10">
        <v>10</v>
      </c>
      <c r="V67" s="10">
        <v>5</v>
      </c>
      <c r="W67" s="10">
        <v>14</v>
      </c>
      <c r="X67" s="10">
        <v>6</v>
      </c>
      <c r="Y67" s="10">
        <v>4</v>
      </c>
      <c r="Z67" s="10">
        <v>4</v>
      </c>
      <c r="AA67" s="10">
        <v>4</v>
      </c>
      <c r="AB67"/>
      <c r="AC67" s="24"/>
      <c r="AD67" s="18"/>
      <c r="AE67" s="18"/>
      <c r="AF67" s="18"/>
    </row>
    <row r="68" spans="1:32" s="1" customFormat="1" ht="7.5" customHeight="1" x14ac:dyDescent="0.2">
      <c r="G68" s="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/>
      <c r="AC68" s="24"/>
      <c r="AD68" s="18"/>
      <c r="AE68" s="18"/>
      <c r="AF68" s="18"/>
    </row>
    <row r="69" spans="1:32" s="1" customFormat="1" x14ac:dyDescent="0.2">
      <c r="B69" s="1" t="s">
        <v>95</v>
      </c>
      <c r="C69" s="1" t="s">
        <v>40</v>
      </c>
      <c r="D69" s="1" t="s">
        <v>96</v>
      </c>
      <c r="F69" s="1" t="s">
        <v>95</v>
      </c>
      <c r="G69" s="9"/>
      <c r="H69" s="10">
        <v>6</v>
      </c>
      <c r="I69" s="10">
        <v>8</v>
      </c>
      <c r="J69" s="10">
        <v>4</v>
      </c>
      <c r="K69" s="10">
        <v>3</v>
      </c>
      <c r="L69" s="10">
        <v>8</v>
      </c>
      <c r="M69" s="10">
        <v>3</v>
      </c>
      <c r="N69" s="10">
        <v>3</v>
      </c>
      <c r="O69" s="10">
        <v>5</v>
      </c>
      <c r="P69" s="10">
        <v>8</v>
      </c>
      <c r="Q69" s="10">
        <v>3</v>
      </c>
      <c r="R69" s="10">
        <v>2</v>
      </c>
      <c r="S69" s="10">
        <v>3</v>
      </c>
      <c r="T69" s="10">
        <v>3</v>
      </c>
      <c r="U69" s="10">
        <v>5</v>
      </c>
      <c r="V69" s="10">
        <v>4</v>
      </c>
      <c r="W69" s="10">
        <v>6</v>
      </c>
      <c r="X69" s="10">
        <v>3</v>
      </c>
      <c r="Y69" s="10">
        <v>2</v>
      </c>
      <c r="Z69" s="10">
        <v>1</v>
      </c>
      <c r="AA69" s="10">
        <v>1</v>
      </c>
      <c r="AB69"/>
      <c r="AC69" s="24"/>
      <c r="AD69" s="18"/>
      <c r="AE69" s="18"/>
      <c r="AF69" s="18"/>
    </row>
    <row r="70" spans="1:32" s="1" customFormat="1" x14ac:dyDescent="0.2">
      <c r="B70" s="1" t="s">
        <v>95</v>
      </c>
      <c r="C70" s="1" t="s">
        <v>40</v>
      </c>
      <c r="D70" s="1" t="s">
        <v>97</v>
      </c>
      <c r="F70" s="1" t="s">
        <v>98</v>
      </c>
      <c r="G70" s="9"/>
      <c r="H70" s="10">
        <v>3</v>
      </c>
      <c r="I70" s="10">
        <v>3</v>
      </c>
      <c r="J70" s="10">
        <v>2</v>
      </c>
      <c r="K70" s="10">
        <v>2</v>
      </c>
      <c r="L70" s="10">
        <v>1</v>
      </c>
      <c r="M70" s="10"/>
      <c r="N70" s="10">
        <v>1</v>
      </c>
      <c r="O70" s="10">
        <v>2</v>
      </c>
      <c r="P70" s="10">
        <v>1</v>
      </c>
      <c r="Q70" s="10"/>
      <c r="R70" s="10">
        <v>2</v>
      </c>
      <c r="S70" s="10">
        <v>1</v>
      </c>
      <c r="T70" s="10">
        <v>2</v>
      </c>
      <c r="U70" s="10"/>
      <c r="V70" s="10"/>
      <c r="W70" s="10"/>
      <c r="X70" s="10">
        <v>1</v>
      </c>
      <c r="Y70" s="10"/>
      <c r="Z70" s="10"/>
      <c r="AA70" s="10">
        <v>1</v>
      </c>
      <c r="AB70"/>
      <c r="AC70" s="24"/>
      <c r="AD70" s="18"/>
      <c r="AE70" s="18"/>
      <c r="AF70" s="18"/>
    </row>
    <row r="71" spans="1:32" s="1" customFormat="1" ht="7.5" customHeight="1" x14ac:dyDescent="0.2">
      <c r="G71" s="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/>
      <c r="AC71" s="24"/>
      <c r="AD71" s="18"/>
      <c r="AE71" s="18"/>
      <c r="AF71" s="18"/>
    </row>
    <row r="72" spans="1:32" s="1" customFormat="1" x14ac:dyDescent="0.2">
      <c r="B72" s="1" t="s">
        <v>99</v>
      </c>
      <c r="C72" s="1" t="s">
        <v>23</v>
      </c>
      <c r="D72" s="1" t="s">
        <v>100</v>
      </c>
      <c r="F72" s="1" t="s">
        <v>101</v>
      </c>
      <c r="G72" s="9"/>
      <c r="H72" s="10">
        <v>1</v>
      </c>
      <c r="I72" s="10"/>
      <c r="J72" s="10">
        <v>1</v>
      </c>
      <c r="K72" s="10"/>
      <c r="L72" s="10"/>
      <c r="M72" s="10"/>
      <c r="N72" s="10">
        <v>1</v>
      </c>
      <c r="O72" s="10"/>
      <c r="P72" s="10"/>
      <c r="Q72" s="10"/>
      <c r="R72" s="10"/>
      <c r="S72" s="10">
        <v>2</v>
      </c>
      <c r="T72" s="10"/>
      <c r="U72" s="10">
        <v>1</v>
      </c>
      <c r="V72" s="10">
        <v>2</v>
      </c>
      <c r="W72" s="10"/>
      <c r="X72" s="10"/>
      <c r="Y72" s="10"/>
      <c r="Z72" s="10"/>
      <c r="AA72" s="10"/>
      <c r="AB72"/>
      <c r="AC72" s="24"/>
      <c r="AD72" s="18"/>
      <c r="AE72" s="18"/>
      <c r="AF72" s="18"/>
    </row>
    <row r="73" spans="1:32" s="1" customFormat="1" x14ac:dyDescent="0.2">
      <c r="B73" s="1" t="s">
        <v>99</v>
      </c>
      <c r="C73" s="1" t="s">
        <v>40</v>
      </c>
      <c r="D73" s="1" t="s">
        <v>100</v>
      </c>
      <c r="F73" s="1" t="s">
        <v>101</v>
      </c>
      <c r="G73" s="9"/>
      <c r="H73" s="10"/>
      <c r="I73" s="10">
        <v>1</v>
      </c>
      <c r="J73" s="10"/>
      <c r="K73" s="10">
        <v>2</v>
      </c>
      <c r="L73" s="10">
        <v>2</v>
      </c>
      <c r="M73" s="10">
        <v>3</v>
      </c>
      <c r="N73" s="10">
        <v>1</v>
      </c>
      <c r="O73" s="10">
        <v>1</v>
      </c>
      <c r="P73" s="10">
        <v>1</v>
      </c>
      <c r="Q73" s="10"/>
      <c r="R73" s="10">
        <v>2</v>
      </c>
      <c r="S73" s="10"/>
      <c r="T73" s="10"/>
      <c r="U73" s="10"/>
      <c r="V73" s="10">
        <v>1</v>
      </c>
      <c r="W73" s="10">
        <v>1</v>
      </c>
      <c r="X73" s="10">
        <v>1</v>
      </c>
      <c r="Y73" s="10"/>
      <c r="Z73" s="10">
        <v>1</v>
      </c>
      <c r="AA73" s="10"/>
      <c r="AB73"/>
      <c r="AC73" s="24"/>
      <c r="AD73" s="18"/>
      <c r="AE73" s="18"/>
      <c r="AF73" s="18"/>
    </row>
    <row r="74" spans="1:32" s="1" customFormat="1" x14ac:dyDescent="0.2">
      <c r="B74" s="19" t="s">
        <v>99</v>
      </c>
      <c r="C74" s="1" t="s">
        <v>40</v>
      </c>
      <c r="D74" s="19" t="s">
        <v>102</v>
      </c>
      <c r="F74" s="19" t="s">
        <v>103</v>
      </c>
      <c r="G74" s="9"/>
      <c r="H74" s="1">
        <v>2</v>
      </c>
      <c r="K74" s="1">
        <v>1</v>
      </c>
      <c r="L74" s="1">
        <v>4</v>
      </c>
      <c r="M74" s="1">
        <v>1</v>
      </c>
      <c r="N74" s="1">
        <v>2</v>
      </c>
      <c r="O74" s="1">
        <v>15</v>
      </c>
      <c r="P74" s="1">
        <v>2</v>
      </c>
      <c r="Q74" s="1">
        <v>1</v>
      </c>
      <c r="AB74"/>
      <c r="AC74" s="24"/>
      <c r="AD74" s="18"/>
      <c r="AE74" s="18"/>
      <c r="AF74" s="18"/>
    </row>
    <row r="75" spans="1:32" s="1" customFormat="1" ht="7.5" customHeight="1" thickBot="1" x14ac:dyDescent="0.25">
      <c r="C75" s="42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/>
      <c r="AC75" s="24"/>
      <c r="AD75" s="18"/>
      <c r="AE75" s="18"/>
      <c r="AF75" s="18"/>
    </row>
    <row r="76" spans="1:32" s="1" customFormat="1" ht="12.75" customHeight="1" thickTop="1" x14ac:dyDescent="0.2">
      <c r="A76" s="20" t="s">
        <v>104</v>
      </c>
      <c r="B76" s="21"/>
      <c r="D76" s="21"/>
      <c r="E76" s="21"/>
      <c r="F76" s="20"/>
      <c r="G76" s="9"/>
      <c r="H76" s="22">
        <f t="shared" ref="H76" si="0">SUM(H6:H74)</f>
        <v>628</v>
      </c>
      <c r="I76" s="22">
        <f t="shared" ref="I76:AA76" si="1">SUM(I6:I74)</f>
        <v>756</v>
      </c>
      <c r="J76" s="22">
        <f t="shared" si="1"/>
        <v>720</v>
      </c>
      <c r="K76" s="22">
        <f t="shared" si="1"/>
        <v>662</v>
      </c>
      <c r="L76" s="22">
        <f t="shared" si="1"/>
        <v>711</v>
      </c>
      <c r="M76" s="22">
        <f t="shared" si="1"/>
        <v>713</v>
      </c>
      <c r="N76" s="22">
        <f t="shared" si="1"/>
        <v>679</v>
      </c>
      <c r="O76" s="22">
        <f t="shared" si="1"/>
        <v>745</v>
      </c>
      <c r="P76" s="22">
        <f t="shared" si="1"/>
        <v>731</v>
      </c>
      <c r="Q76" s="22">
        <f t="shared" si="1"/>
        <v>637</v>
      </c>
      <c r="R76" s="22">
        <f t="shared" si="1"/>
        <v>543</v>
      </c>
      <c r="S76" s="22">
        <f t="shared" si="1"/>
        <v>569</v>
      </c>
      <c r="T76" s="22">
        <f t="shared" si="1"/>
        <v>542</v>
      </c>
      <c r="U76" s="22">
        <f t="shared" si="1"/>
        <v>508</v>
      </c>
      <c r="V76" s="22">
        <f t="shared" si="1"/>
        <v>493</v>
      </c>
      <c r="W76" s="22">
        <f t="shared" si="1"/>
        <v>490</v>
      </c>
      <c r="X76" s="22">
        <f t="shared" si="1"/>
        <v>462</v>
      </c>
      <c r="Y76" s="22">
        <f t="shared" si="1"/>
        <v>425</v>
      </c>
      <c r="Z76" s="22">
        <f t="shared" si="1"/>
        <v>393</v>
      </c>
      <c r="AA76" s="22">
        <f t="shared" si="1"/>
        <v>360</v>
      </c>
      <c r="AB76"/>
      <c r="AC76" s="24"/>
      <c r="AD76" s="18"/>
      <c r="AE76" s="18"/>
      <c r="AF76" s="18"/>
    </row>
    <row r="77" spans="1:32" s="1" customFormat="1" x14ac:dyDescent="0.2">
      <c r="G77" s="17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/>
      <c r="AC77" s="24"/>
      <c r="AD77" s="18"/>
      <c r="AE77" s="18"/>
      <c r="AF77" s="18"/>
    </row>
    <row r="78" spans="1:32" s="1" customFormat="1" ht="12.75" customHeight="1" x14ac:dyDescent="0.2">
      <c r="A78" s="16" t="s">
        <v>105</v>
      </c>
      <c r="G78" s="9"/>
      <c r="O78" s="10"/>
      <c r="P78" s="10"/>
      <c r="Q78" s="10"/>
      <c r="R78" s="10"/>
      <c r="S78" s="10"/>
      <c r="T78" s="10"/>
      <c r="U78" s="10"/>
      <c r="V78" s="10"/>
      <c r="W78" s="10"/>
      <c r="X78" s="10"/>
      <c r="AB78"/>
      <c r="AC78" s="24"/>
      <c r="AD78" s="18"/>
      <c r="AE78" s="18"/>
      <c r="AF78" s="18"/>
    </row>
    <row r="79" spans="1:32" s="1" customFormat="1" x14ac:dyDescent="0.2">
      <c r="B79" s="1" t="s">
        <v>42</v>
      </c>
      <c r="C79" s="1" t="s">
        <v>23</v>
      </c>
      <c r="D79" s="1" t="s">
        <v>106</v>
      </c>
      <c r="F79" s="1" t="s">
        <v>107</v>
      </c>
      <c r="G79" s="9"/>
      <c r="H79" s="10">
        <v>21</v>
      </c>
      <c r="I79" s="10">
        <v>16</v>
      </c>
      <c r="J79" s="10">
        <v>9</v>
      </c>
      <c r="K79" s="10">
        <v>14</v>
      </c>
      <c r="L79" s="10">
        <v>8</v>
      </c>
      <c r="M79" s="10">
        <v>6</v>
      </c>
      <c r="N79" s="10">
        <v>11</v>
      </c>
      <c r="O79" s="10">
        <v>6</v>
      </c>
      <c r="P79" s="10">
        <v>5</v>
      </c>
      <c r="Q79" s="10">
        <v>28</v>
      </c>
      <c r="R79" s="10">
        <v>8</v>
      </c>
      <c r="S79" s="10">
        <v>15</v>
      </c>
      <c r="T79" s="10">
        <v>10</v>
      </c>
      <c r="U79" s="10">
        <v>9</v>
      </c>
      <c r="V79" s="10">
        <v>8</v>
      </c>
      <c r="W79" s="10">
        <v>11</v>
      </c>
      <c r="X79" s="10">
        <v>12</v>
      </c>
      <c r="Y79" s="10">
        <v>11</v>
      </c>
      <c r="Z79" s="10">
        <v>14</v>
      </c>
      <c r="AA79" s="10">
        <v>25</v>
      </c>
      <c r="AB79"/>
      <c r="AC79" s="24"/>
      <c r="AD79" s="18"/>
      <c r="AE79" s="18"/>
      <c r="AF79" s="18"/>
    </row>
    <row r="80" spans="1:32" s="1" customFormat="1" ht="7.5" customHeight="1" x14ac:dyDescent="0.2"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/>
      <c r="AC80" s="24"/>
      <c r="AD80" s="18"/>
      <c r="AE80" s="18"/>
      <c r="AF80" s="18"/>
    </row>
    <row r="81" spans="2:32" s="1" customFormat="1" x14ac:dyDescent="0.2">
      <c r="B81" s="1" t="s">
        <v>56</v>
      </c>
      <c r="C81" s="1" t="s">
        <v>23</v>
      </c>
      <c r="D81" s="1" t="s">
        <v>108</v>
      </c>
      <c r="F81" s="1" t="s">
        <v>109</v>
      </c>
      <c r="G81" s="9"/>
      <c r="H81" s="10"/>
      <c r="I81" s="10"/>
      <c r="J81" s="10">
        <v>1</v>
      </c>
      <c r="K81" s="10"/>
      <c r="L81" s="10"/>
      <c r="M81" s="10"/>
      <c r="N81" s="10"/>
      <c r="O81" s="10"/>
      <c r="P81" s="10">
        <v>2</v>
      </c>
      <c r="Q81" s="10"/>
      <c r="R81" s="10"/>
      <c r="S81" s="10">
        <v>1</v>
      </c>
      <c r="T81" s="10">
        <v>2</v>
      </c>
      <c r="U81" s="10">
        <v>2</v>
      </c>
      <c r="V81" s="10">
        <v>2</v>
      </c>
      <c r="W81" s="10">
        <v>4</v>
      </c>
      <c r="X81" s="10">
        <v>2</v>
      </c>
      <c r="Y81" s="10">
        <v>1</v>
      </c>
      <c r="Z81" s="10">
        <v>3</v>
      </c>
      <c r="AA81" s="10">
        <v>1</v>
      </c>
      <c r="AB81"/>
      <c r="AC81" s="24"/>
      <c r="AD81" s="18"/>
      <c r="AE81" s="18"/>
      <c r="AF81" s="18"/>
    </row>
    <row r="82" spans="2:32" s="1" customFormat="1" x14ac:dyDescent="0.2">
      <c r="B82" s="1" t="s">
        <v>56</v>
      </c>
      <c r="C82" s="1" t="s">
        <v>23</v>
      </c>
      <c r="D82" s="1" t="s">
        <v>110</v>
      </c>
      <c r="F82" s="1" t="s">
        <v>111</v>
      </c>
      <c r="G82" s="9"/>
      <c r="H82" s="10"/>
      <c r="I82" s="10">
        <v>1</v>
      </c>
      <c r="J82" s="10"/>
      <c r="K82" s="10">
        <v>1</v>
      </c>
      <c r="L82" s="10"/>
      <c r="M82" s="10"/>
      <c r="N82" s="10"/>
      <c r="O82" s="10">
        <v>2</v>
      </c>
      <c r="P82" s="10"/>
      <c r="Q82" s="10"/>
      <c r="R82" s="10">
        <v>1</v>
      </c>
      <c r="S82" s="10"/>
      <c r="T82" s="10"/>
      <c r="U82" s="10"/>
      <c r="V82" s="10"/>
      <c r="W82" s="10">
        <v>1</v>
      </c>
      <c r="X82" s="10"/>
      <c r="Y82" s="10"/>
      <c r="Z82" s="10"/>
      <c r="AA82" s="10"/>
      <c r="AB82"/>
      <c r="AC82" s="24"/>
      <c r="AD82" s="18"/>
      <c r="AE82" s="18"/>
      <c r="AF82" s="18"/>
    </row>
    <row r="83" spans="2:32" s="1" customFormat="1" x14ac:dyDescent="0.2">
      <c r="B83" s="1" t="s">
        <v>56</v>
      </c>
      <c r="C83" s="1" t="s">
        <v>23</v>
      </c>
      <c r="D83" s="1" t="s">
        <v>112</v>
      </c>
      <c r="F83" s="1" t="s">
        <v>113</v>
      </c>
      <c r="G83" s="9"/>
      <c r="H83" s="10">
        <v>5</v>
      </c>
      <c r="I83" s="10">
        <v>2</v>
      </c>
      <c r="J83" s="10">
        <v>1</v>
      </c>
      <c r="K83" s="10">
        <v>2</v>
      </c>
      <c r="L83" s="10"/>
      <c r="M83" s="10">
        <v>6</v>
      </c>
      <c r="N83" s="10">
        <v>1</v>
      </c>
      <c r="O83" s="10">
        <v>5</v>
      </c>
      <c r="P83" s="10">
        <v>16</v>
      </c>
      <c r="Q83" s="10">
        <v>5</v>
      </c>
      <c r="R83" s="10">
        <v>9</v>
      </c>
      <c r="S83" s="10">
        <v>13</v>
      </c>
      <c r="T83" s="10">
        <v>9</v>
      </c>
      <c r="U83" s="10">
        <v>8</v>
      </c>
      <c r="V83" s="10">
        <v>7</v>
      </c>
      <c r="W83" s="10">
        <v>12</v>
      </c>
      <c r="X83" s="10">
        <v>13</v>
      </c>
      <c r="Y83" s="10">
        <v>5</v>
      </c>
      <c r="Z83" s="10">
        <v>7</v>
      </c>
      <c r="AA83" s="10">
        <v>9</v>
      </c>
      <c r="AB83"/>
      <c r="AC83" s="24"/>
      <c r="AD83" s="18"/>
      <c r="AE83" s="18"/>
      <c r="AF83" s="18"/>
    </row>
    <row r="84" spans="2:32" s="1" customFormat="1" x14ac:dyDescent="0.2">
      <c r="B84" s="1" t="s">
        <v>56</v>
      </c>
      <c r="C84" s="1" t="s">
        <v>23</v>
      </c>
      <c r="D84" s="19" t="s">
        <v>114</v>
      </c>
      <c r="F84" s="19" t="s">
        <v>115</v>
      </c>
      <c r="G84" s="9"/>
      <c r="H84" s="10">
        <v>7</v>
      </c>
      <c r="I84" s="10">
        <v>14</v>
      </c>
      <c r="J84" s="10">
        <v>6</v>
      </c>
      <c r="K84" s="10">
        <v>6</v>
      </c>
      <c r="L84" s="10">
        <v>9</v>
      </c>
      <c r="M84" s="10">
        <v>5</v>
      </c>
      <c r="N84" s="10">
        <v>6</v>
      </c>
      <c r="O84" s="10">
        <v>10</v>
      </c>
      <c r="P84" s="10">
        <v>6</v>
      </c>
      <c r="Q84" s="10">
        <v>7</v>
      </c>
      <c r="R84" s="10">
        <v>4</v>
      </c>
      <c r="S84" s="10">
        <v>8</v>
      </c>
      <c r="T84" s="10">
        <v>8</v>
      </c>
      <c r="U84" s="10">
        <v>3</v>
      </c>
      <c r="V84" s="10">
        <v>1</v>
      </c>
      <c r="W84" s="10"/>
      <c r="X84" s="10"/>
      <c r="Y84" s="10"/>
      <c r="Z84" s="10"/>
      <c r="AA84" s="10"/>
      <c r="AB84"/>
      <c r="AC84" s="24"/>
      <c r="AD84" s="18"/>
      <c r="AE84" s="18"/>
      <c r="AF84" s="18"/>
    </row>
    <row r="85" spans="2:32" s="1" customFormat="1" x14ac:dyDescent="0.2">
      <c r="B85" s="1" t="s">
        <v>56</v>
      </c>
      <c r="C85" s="1" t="s">
        <v>23</v>
      </c>
      <c r="D85" s="19" t="s">
        <v>116</v>
      </c>
      <c r="F85" s="19" t="s">
        <v>117</v>
      </c>
      <c r="G85" s="9"/>
      <c r="H85" s="10">
        <v>4</v>
      </c>
      <c r="I85" s="10">
        <v>5</v>
      </c>
      <c r="J85" s="10">
        <v>4</v>
      </c>
      <c r="K85" s="10">
        <v>4</v>
      </c>
      <c r="L85" s="10">
        <v>4</v>
      </c>
      <c r="M85" s="10">
        <v>14</v>
      </c>
      <c r="N85" s="10">
        <v>7</v>
      </c>
      <c r="O85" s="10">
        <v>1</v>
      </c>
      <c r="P85" s="10">
        <v>4</v>
      </c>
      <c r="Q85" s="10">
        <v>2</v>
      </c>
      <c r="R85" s="10">
        <v>8</v>
      </c>
      <c r="S85" s="10">
        <v>6</v>
      </c>
      <c r="T85" s="10">
        <v>2</v>
      </c>
      <c r="U85" s="10">
        <v>2</v>
      </c>
      <c r="V85" s="10">
        <v>2</v>
      </c>
      <c r="W85" s="10"/>
      <c r="X85" s="10"/>
      <c r="Y85" s="10"/>
      <c r="Z85" s="10"/>
      <c r="AA85" s="10"/>
      <c r="AB85"/>
      <c r="AC85" s="24"/>
      <c r="AD85" s="18"/>
      <c r="AE85" s="18"/>
      <c r="AF85" s="18"/>
    </row>
    <row r="86" spans="2:32" s="1" customFormat="1" ht="7.5" customHeight="1" x14ac:dyDescent="0.2"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/>
      <c r="AC86" s="24"/>
      <c r="AD86" s="18"/>
      <c r="AE86" s="18"/>
      <c r="AF86" s="18"/>
    </row>
    <row r="87" spans="2:32" s="1" customFormat="1" x14ac:dyDescent="0.2">
      <c r="B87" s="1" t="s">
        <v>54</v>
      </c>
      <c r="C87" s="1" t="s">
        <v>23</v>
      </c>
      <c r="D87" s="1" t="s">
        <v>118</v>
      </c>
      <c r="F87" s="1" t="s">
        <v>119</v>
      </c>
      <c r="G87" s="9"/>
      <c r="H87" s="10">
        <v>4</v>
      </c>
      <c r="I87" s="10">
        <v>2</v>
      </c>
      <c r="J87" s="10">
        <v>3</v>
      </c>
      <c r="K87" s="10">
        <v>2</v>
      </c>
      <c r="L87" s="10">
        <v>6</v>
      </c>
      <c r="M87" s="10">
        <v>7</v>
      </c>
      <c r="N87" s="10">
        <v>11</v>
      </c>
      <c r="O87" s="10">
        <v>7</v>
      </c>
      <c r="P87" s="10">
        <v>12</v>
      </c>
      <c r="Q87" s="10">
        <v>13</v>
      </c>
      <c r="R87" s="10">
        <v>12</v>
      </c>
      <c r="S87" s="10">
        <v>12</v>
      </c>
      <c r="T87" s="10">
        <v>12</v>
      </c>
      <c r="U87" s="10">
        <v>13</v>
      </c>
      <c r="V87" s="10">
        <v>8</v>
      </c>
      <c r="W87" s="10">
        <v>11</v>
      </c>
      <c r="X87" s="10">
        <v>9</v>
      </c>
      <c r="Y87" s="10">
        <v>3</v>
      </c>
      <c r="Z87" s="10">
        <v>3</v>
      </c>
      <c r="AA87" s="10">
        <v>0</v>
      </c>
      <c r="AB87"/>
      <c r="AC87" s="24"/>
      <c r="AD87" s="18"/>
      <c r="AE87" s="18"/>
      <c r="AF87" s="18"/>
    </row>
    <row r="88" spans="2:32" s="1" customFormat="1" x14ac:dyDescent="0.2">
      <c r="B88" s="1" t="s">
        <v>54</v>
      </c>
      <c r="C88" s="1" t="s">
        <v>40</v>
      </c>
      <c r="D88" s="1" t="s">
        <v>118</v>
      </c>
      <c r="F88" s="1" t="s">
        <v>119</v>
      </c>
      <c r="G88" s="9"/>
      <c r="H88" s="10">
        <v>4</v>
      </c>
      <c r="I88" s="10">
        <v>12</v>
      </c>
      <c r="J88" s="10">
        <v>13</v>
      </c>
      <c r="K88" s="10">
        <v>9</v>
      </c>
      <c r="L88" s="10">
        <v>10</v>
      </c>
      <c r="M88" s="10">
        <v>10</v>
      </c>
      <c r="N88" s="10">
        <v>7</v>
      </c>
      <c r="O88" s="10">
        <v>14</v>
      </c>
      <c r="P88" s="10">
        <v>17</v>
      </c>
      <c r="Q88" s="10">
        <v>23</v>
      </c>
      <c r="R88" s="10">
        <v>17</v>
      </c>
      <c r="S88" s="10">
        <v>10</v>
      </c>
      <c r="T88" s="10">
        <v>14</v>
      </c>
      <c r="U88" s="10">
        <v>17</v>
      </c>
      <c r="V88" s="10">
        <v>13</v>
      </c>
      <c r="W88" s="10">
        <v>17</v>
      </c>
      <c r="X88" s="10">
        <v>18</v>
      </c>
      <c r="Y88" s="10">
        <v>11</v>
      </c>
      <c r="Z88" s="10">
        <v>13</v>
      </c>
      <c r="AA88" s="10">
        <v>10</v>
      </c>
      <c r="AB88"/>
      <c r="AC88" s="24"/>
      <c r="AD88" s="18"/>
      <c r="AE88" s="18"/>
      <c r="AF88" s="18"/>
    </row>
    <row r="89" spans="2:32" s="1" customFormat="1" ht="7.5" customHeight="1" x14ac:dyDescent="0.2">
      <c r="G89" s="9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/>
      <c r="AC89" s="24"/>
      <c r="AD89" s="18"/>
      <c r="AE89" s="18"/>
      <c r="AF89" s="18"/>
    </row>
    <row r="90" spans="2:32" s="1" customFormat="1" x14ac:dyDescent="0.2">
      <c r="B90" s="16" t="s">
        <v>80</v>
      </c>
      <c r="AB90"/>
      <c r="AC90" s="24"/>
      <c r="AD90" s="18"/>
      <c r="AE90" s="18"/>
      <c r="AF90" s="18"/>
    </row>
    <row r="91" spans="2:32" s="1" customFormat="1" x14ac:dyDescent="0.2">
      <c r="B91" s="1" t="s">
        <v>81</v>
      </c>
      <c r="C91" s="1" t="s">
        <v>40</v>
      </c>
      <c r="D91" s="1" t="s">
        <v>120</v>
      </c>
      <c r="F91" s="1" t="s">
        <v>121</v>
      </c>
      <c r="H91" s="10">
        <v>3</v>
      </c>
      <c r="I91" s="10">
        <v>3</v>
      </c>
      <c r="J91" s="10">
        <v>2</v>
      </c>
      <c r="K91" s="10"/>
      <c r="L91" s="10">
        <v>1</v>
      </c>
      <c r="M91" s="10">
        <v>2</v>
      </c>
      <c r="N91" s="10">
        <v>3</v>
      </c>
      <c r="O91" s="10"/>
      <c r="P91" s="10">
        <v>3</v>
      </c>
      <c r="Q91" s="10">
        <v>2</v>
      </c>
      <c r="R91" s="10">
        <v>5</v>
      </c>
      <c r="S91" s="10">
        <v>4</v>
      </c>
      <c r="T91" s="10">
        <v>3</v>
      </c>
      <c r="U91" s="10">
        <v>2</v>
      </c>
      <c r="V91" s="10">
        <v>3</v>
      </c>
      <c r="W91" s="10"/>
      <c r="X91" s="10">
        <v>7</v>
      </c>
      <c r="Y91" s="10">
        <v>5</v>
      </c>
      <c r="Z91" s="10">
        <v>4</v>
      </c>
      <c r="AA91" s="10">
        <v>7</v>
      </c>
      <c r="AB91"/>
      <c r="AC91" s="24"/>
      <c r="AD91" s="18"/>
      <c r="AE91" s="18"/>
      <c r="AF91" s="18"/>
    </row>
    <row r="92" spans="2:32" s="1" customFormat="1" ht="7.5" customHeight="1" x14ac:dyDescent="0.2">
      <c r="G92" s="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/>
      <c r="AC92" s="24"/>
      <c r="AD92" s="18"/>
      <c r="AE92" s="18"/>
      <c r="AF92" s="18"/>
    </row>
    <row r="93" spans="2:32" s="1" customFormat="1" x14ac:dyDescent="0.2">
      <c r="B93" s="1" t="s">
        <v>88</v>
      </c>
      <c r="C93" s="1" t="s">
        <v>40</v>
      </c>
      <c r="D93" s="19" t="s">
        <v>124</v>
      </c>
      <c r="F93" s="1" t="s">
        <v>123</v>
      </c>
      <c r="H93" s="10">
        <v>1</v>
      </c>
      <c r="I93" s="10">
        <v>1</v>
      </c>
      <c r="J93" s="10">
        <v>1</v>
      </c>
      <c r="K93" s="10"/>
      <c r="L93" s="10">
        <v>1</v>
      </c>
      <c r="M93" s="10">
        <v>3</v>
      </c>
      <c r="N93" s="10"/>
      <c r="O93" s="10">
        <v>1</v>
      </c>
      <c r="P93" s="10">
        <v>2</v>
      </c>
      <c r="Q93" s="10">
        <v>1</v>
      </c>
      <c r="R93" s="10">
        <v>1</v>
      </c>
      <c r="S93" s="10"/>
      <c r="T93" s="10">
        <v>1</v>
      </c>
      <c r="U93" s="10"/>
      <c r="V93" s="10">
        <v>1</v>
      </c>
      <c r="W93" s="10"/>
      <c r="X93" s="10">
        <v>1</v>
      </c>
      <c r="Y93" s="10"/>
      <c r="Z93" s="10">
        <v>1</v>
      </c>
      <c r="AA93" s="10"/>
      <c r="AB93"/>
      <c r="AC93" s="24"/>
      <c r="AD93" s="18"/>
      <c r="AE93" s="18"/>
      <c r="AF93" s="18"/>
    </row>
    <row r="94" spans="2:32" s="1" customFormat="1" ht="7.5" customHeight="1" x14ac:dyDescent="0.2">
      <c r="G94" s="9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/>
      <c r="AC94" s="24"/>
      <c r="AD94" s="18"/>
      <c r="AE94" s="18"/>
      <c r="AF94" s="18"/>
    </row>
    <row r="95" spans="2:32" s="1" customFormat="1" x14ac:dyDescent="0.2">
      <c r="B95" s="1" t="s">
        <v>93</v>
      </c>
      <c r="C95" s="1" t="s">
        <v>40</v>
      </c>
      <c r="D95" s="1" t="s">
        <v>125</v>
      </c>
      <c r="F95" s="1" t="s">
        <v>126</v>
      </c>
      <c r="G95" s="9"/>
      <c r="H95" s="10">
        <v>3</v>
      </c>
      <c r="I95" s="10">
        <v>1</v>
      </c>
      <c r="J95" s="10">
        <v>3</v>
      </c>
      <c r="K95" s="10">
        <v>3</v>
      </c>
      <c r="L95" s="10">
        <v>2</v>
      </c>
      <c r="M95" s="10">
        <v>1</v>
      </c>
      <c r="N95" s="10"/>
      <c r="O95" s="10"/>
      <c r="P95" s="10">
        <v>5</v>
      </c>
      <c r="Q95" s="10">
        <v>2</v>
      </c>
      <c r="R95" s="10">
        <v>8</v>
      </c>
      <c r="S95" s="10">
        <v>3</v>
      </c>
      <c r="T95" s="10">
        <v>3</v>
      </c>
      <c r="U95" s="10">
        <v>3</v>
      </c>
      <c r="V95" s="10">
        <v>2</v>
      </c>
      <c r="W95" s="10">
        <v>1</v>
      </c>
      <c r="X95" s="10">
        <v>4</v>
      </c>
      <c r="Y95" s="10">
        <v>4</v>
      </c>
      <c r="Z95" s="10">
        <v>1</v>
      </c>
      <c r="AA95" s="10">
        <v>3</v>
      </c>
      <c r="AB95"/>
      <c r="AC95" s="24"/>
      <c r="AD95" s="18"/>
      <c r="AE95" s="18"/>
      <c r="AF95" s="18"/>
    </row>
    <row r="96" spans="2:32" s="1" customFormat="1" ht="7.5" customHeight="1" x14ac:dyDescent="0.2">
      <c r="G96" s="9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/>
      <c r="AC96" s="24"/>
      <c r="AD96" s="18"/>
      <c r="AE96" s="18"/>
      <c r="AF96" s="18"/>
    </row>
    <row r="97" spans="1:32" s="1" customFormat="1" x14ac:dyDescent="0.2">
      <c r="B97" s="1" t="s">
        <v>95</v>
      </c>
      <c r="C97" s="1" t="s">
        <v>40</v>
      </c>
      <c r="D97" s="1" t="s">
        <v>127</v>
      </c>
      <c r="F97" s="1" t="s">
        <v>128</v>
      </c>
      <c r="G97" s="9"/>
      <c r="H97" s="10">
        <v>2</v>
      </c>
      <c r="I97" s="10">
        <v>1</v>
      </c>
      <c r="J97" s="10">
        <v>1</v>
      </c>
      <c r="K97" s="10"/>
      <c r="L97" s="10">
        <v>1</v>
      </c>
      <c r="M97" s="10">
        <v>2</v>
      </c>
      <c r="N97" s="10">
        <v>2</v>
      </c>
      <c r="O97" s="10"/>
      <c r="P97" s="10">
        <v>4</v>
      </c>
      <c r="Q97" s="10">
        <v>1</v>
      </c>
      <c r="R97" s="10">
        <v>3</v>
      </c>
      <c r="S97" s="10"/>
      <c r="T97" s="10">
        <v>1</v>
      </c>
      <c r="U97" s="10"/>
      <c r="V97" s="10"/>
      <c r="W97" s="10">
        <v>2</v>
      </c>
      <c r="X97" s="10"/>
      <c r="Y97" s="10">
        <v>1</v>
      </c>
      <c r="Z97" s="10"/>
      <c r="AA97" s="10"/>
      <c r="AB97"/>
      <c r="AC97" s="24"/>
      <c r="AD97" s="18"/>
      <c r="AE97" s="18"/>
      <c r="AF97" s="18"/>
    </row>
    <row r="98" spans="1:32" s="1" customFormat="1" x14ac:dyDescent="0.2">
      <c r="B98" s="1" t="s">
        <v>95</v>
      </c>
      <c r="C98" s="1" t="s">
        <v>40</v>
      </c>
      <c r="D98" s="1" t="s">
        <v>129</v>
      </c>
      <c r="F98" s="1" t="s">
        <v>130</v>
      </c>
      <c r="G98" s="9"/>
      <c r="H98" s="10">
        <v>2</v>
      </c>
      <c r="I98" s="10">
        <v>1</v>
      </c>
      <c r="J98" s="10"/>
      <c r="K98" s="10">
        <v>2</v>
      </c>
      <c r="L98" s="10">
        <v>1</v>
      </c>
      <c r="M98" s="10">
        <v>1</v>
      </c>
      <c r="N98" s="10"/>
      <c r="O98" s="10">
        <v>6</v>
      </c>
      <c r="P98" s="10">
        <v>3</v>
      </c>
      <c r="Q98" s="10">
        <v>7</v>
      </c>
      <c r="R98" s="10">
        <v>2</v>
      </c>
      <c r="S98" s="10">
        <v>3</v>
      </c>
      <c r="T98" s="10"/>
      <c r="U98" s="10">
        <v>1</v>
      </c>
      <c r="V98" s="10">
        <v>1</v>
      </c>
      <c r="W98" s="10"/>
      <c r="X98" s="10"/>
      <c r="Y98" s="10">
        <v>2</v>
      </c>
      <c r="Z98" s="10">
        <v>2</v>
      </c>
      <c r="AA98" s="10">
        <v>1</v>
      </c>
      <c r="AB98"/>
      <c r="AC98" s="24"/>
      <c r="AD98" s="18"/>
      <c r="AE98" s="18"/>
      <c r="AF98" s="18"/>
    </row>
    <row r="99" spans="1:32" s="1" customFormat="1" ht="7.5" customHeight="1" x14ac:dyDescent="0.2">
      <c r="G99" s="9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/>
      <c r="AC99" s="24"/>
      <c r="AD99" s="18"/>
      <c r="AE99" s="18"/>
      <c r="AF99" s="18"/>
    </row>
    <row r="100" spans="1:32" ht="12.75" customHeight="1" x14ac:dyDescent="0.2">
      <c r="A100" s="23"/>
      <c r="B100" s="23" t="s">
        <v>131</v>
      </c>
      <c r="C100" s="18"/>
      <c r="F100" s="18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8"/>
      <c r="AC100" s="24"/>
    </row>
    <row r="101" spans="1:32" customFormat="1" ht="12.75" customHeight="1" x14ac:dyDescent="0.2">
      <c r="A101" s="14"/>
      <c r="B101" s="18" t="s">
        <v>22</v>
      </c>
      <c r="C101" s="18" t="s">
        <v>23</v>
      </c>
      <c r="D101" s="18" t="s">
        <v>132</v>
      </c>
      <c r="E101" s="18"/>
      <c r="F101" s="18" t="s">
        <v>133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0"/>
      <c r="W101" s="10"/>
      <c r="X101" s="10"/>
      <c r="Y101" s="18">
        <v>1</v>
      </c>
      <c r="Z101" s="18"/>
      <c r="AA101" s="18"/>
      <c r="AC101" s="24"/>
    </row>
    <row r="102" spans="1:32" ht="12.75" customHeight="1" x14ac:dyDescent="0.2">
      <c r="A102" s="14"/>
      <c r="B102" s="18" t="s">
        <v>37</v>
      </c>
      <c r="C102" s="18" t="s">
        <v>23</v>
      </c>
      <c r="D102" s="18" t="s">
        <v>134</v>
      </c>
      <c r="F102" s="18" t="s">
        <v>135</v>
      </c>
      <c r="H102" s="18"/>
      <c r="I102" s="18"/>
      <c r="J102" s="18"/>
      <c r="K102" s="18"/>
      <c r="L102" s="18">
        <v>2</v>
      </c>
      <c r="O102" s="10"/>
      <c r="P102" s="10">
        <v>1</v>
      </c>
      <c r="Q102" s="10"/>
      <c r="R102" s="10"/>
      <c r="S102" s="10"/>
      <c r="T102" s="10">
        <v>2</v>
      </c>
      <c r="U102" s="10">
        <v>1</v>
      </c>
      <c r="V102" s="10"/>
      <c r="W102" s="10">
        <v>3</v>
      </c>
      <c r="X102" s="10"/>
      <c r="Y102" s="18">
        <v>1</v>
      </c>
      <c r="Z102" s="18"/>
      <c r="AA102" s="18">
        <v>2</v>
      </c>
      <c r="AB102" s="18"/>
      <c r="AC102" s="24"/>
    </row>
    <row r="103" spans="1:32" ht="12.75" customHeight="1" x14ac:dyDescent="0.2">
      <c r="A103" s="14"/>
      <c r="B103" s="18" t="s">
        <v>46</v>
      </c>
      <c r="C103" s="18" t="s">
        <v>23</v>
      </c>
      <c r="D103" s="18" t="s">
        <v>136</v>
      </c>
      <c r="F103" s="18" t="s">
        <v>137</v>
      </c>
      <c r="H103" s="18"/>
      <c r="I103" s="18"/>
      <c r="J103" s="18"/>
      <c r="K103" s="18"/>
      <c r="L103" s="18"/>
      <c r="M103" s="18">
        <v>1</v>
      </c>
      <c r="O103" s="10"/>
      <c r="P103" s="10"/>
      <c r="Q103" s="10">
        <v>1</v>
      </c>
      <c r="R103" s="10"/>
      <c r="S103" s="10"/>
      <c r="T103" s="10">
        <v>1</v>
      </c>
      <c r="U103" s="10"/>
      <c r="V103" s="10"/>
      <c r="W103" s="10">
        <v>1</v>
      </c>
      <c r="X103" s="10"/>
      <c r="Y103" s="18">
        <v>1</v>
      </c>
      <c r="Z103" s="10">
        <v>3</v>
      </c>
      <c r="AA103" s="18">
        <v>1</v>
      </c>
      <c r="AB103" s="18"/>
      <c r="AC103" s="24"/>
    </row>
    <row r="104" spans="1:32" ht="12.75" customHeight="1" x14ac:dyDescent="0.2">
      <c r="A104" s="14"/>
      <c r="B104" s="18" t="s">
        <v>50</v>
      </c>
      <c r="C104" s="18" t="s">
        <v>23</v>
      </c>
      <c r="D104" s="18" t="s">
        <v>138</v>
      </c>
      <c r="F104" s="18" t="s">
        <v>139</v>
      </c>
      <c r="H104" s="18">
        <v>16</v>
      </c>
      <c r="I104" s="18">
        <v>26</v>
      </c>
      <c r="J104" s="18">
        <v>16</v>
      </c>
      <c r="K104" s="18">
        <v>19</v>
      </c>
      <c r="L104" s="18">
        <v>12</v>
      </c>
      <c r="M104" s="18">
        <v>14</v>
      </c>
      <c r="N104" s="18">
        <v>14</v>
      </c>
      <c r="O104" s="10">
        <v>21</v>
      </c>
      <c r="P104" s="10">
        <v>25</v>
      </c>
      <c r="Q104" s="10">
        <v>24</v>
      </c>
      <c r="R104" s="10">
        <v>32</v>
      </c>
      <c r="S104" s="10">
        <v>26</v>
      </c>
      <c r="T104" s="10">
        <v>34</v>
      </c>
      <c r="U104" s="10">
        <v>39</v>
      </c>
      <c r="V104" s="10">
        <v>33</v>
      </c>
      <c r="W104" s="10">
        <v>27</v>
      </c>
      <c r="X104" s="10">
        <v>39</v>
      </c>
      <c r="Y104" s="18">
        <v>35</v>
      </c>
      <c r="Z104" s="18">
        <v>38</v>
      </c>
      <c r="AA104" s="18">
        <v>26</v>
      </c>
      <c r="AB104" s="18"/>
      <c r="AC104" s="24"/>
    </row>
    <row r="105" spans="1:32" ht="12.75" customHeight="1" x14ac:dyDescent="0.2">
      <c r="A105" s="14"/>
      <c r="B105" t="s">
        <v>52</v>
      </c>
      <c r="C105" s="18" t="s">
        <v>23</v>
      </c>
      <c r="D105" s="18" t="s">
        <v>140</v>
      </c>
      <c r="F105" s="18" t="s">
        <v>141</v>
      </c>
      <c r="G105" s="18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>
        <v>1</v>
      </c>
      <c r="V105" s="10"/>
      <c r="W105" s="10"/>
      <c r="X105" s="10">
        <v>1</v>
      </c>
      <c r="Y105" s="10"/>
      <c r="Z105" s="10"/>
      <c r="AA105" s="10"/>
      <c r="AB105" s="18"/>
      <c r="AC105" s="24"/>
    </row>
    <row r="106" spans="1:32" ht="12.75" customHeight="1" x14ac:dyDescent="0.2">
      <c r="A106" s="14"/>
      <c r="B106" s="18" t="s">
        <v>67</v>
      </c>
      <c r="C106" s="18" t="s">
        <v>23</v>
      </c>
      <c r="D106" s="18" t="s">
        <v>142</v>
      </c>
      <c r="F106" s="18" t="s">
        <v>143</v>
      </c>
      <c r="H106" s="10"/>
      <c r="I106" s="10"/>
      <c r="J106" s="10">
        <v>1</v>
      </c>
      <c r="K106" s="10"/>
      <c r="L106" s="10"/>
      <c r="M106" s="10"/>
      <c r="N106" s="10"/>
      <c r="O106" s="10"/>
      <c r="P106" s="10"/>
      <c r="Q106" s="10"/>
      <c r="R106" s="10">
        <v>5</v>
      </c>
      <c r="S106" s="10">
        <v>2</v>
      </c>
      <c r="T106" s="10">
        <v>3</v>
      </c>
      <c r="U106" s="10">
        <v>1</v>
      </c>
      <c r="V106" s="10">
        <v>2</v>
      </c>
      <c r="W106" s="10"/>
      <c r="X106" s="10"/>
      <c r="Y106" s="10"/>
      <c r="Z106" s="10">
        <v>1</v>
      </c>
      <c r="AA106" s="10">
        <v>1</v>
      </c>
      <c r="AB106" s="18"/>
      <c r="AC106" s="24"/>
    </row>
    <row r="107" spans="1:32" ht="12.75" customHeight="1" x14ac:dyDescent="0.2">
      <c r="A107" s="14"/>
      <c r="B107" s="18" t="s">
        <v>71</v>
      </c>
      <c r="C107" s="18" t="s">
        <v>23</v>
      </c>
      <c r="D107" s="18" t="s">
        <v>144</v>
      </c>
      <c r="F107" s="18" t="s">
        <v>145</v>
      </c>
      <c r="H107" s="18"/>
      <c r="I107" s="18"/>
      <c r="J107" s="18"/>
      <c r="K107" s="18"/>
      <c r="L107" s="18"/>
      <c r="O107" s="10"/>
      <c r="P107" s="10"/>
      <c r="Q107" s="10"/>
      <c r="R107" s="10"/>
      <c r="S107" s="10"/>
      <c r="T107" s="10"/>
      <c r="U107" s="10">
        <v>1</v>
      </c>
      <c r="V107" s="10"/>
      <c r="W107" s="10"/>
      <c r="X107" s="10"/>
      <c r="Y107" s="10"/>
      <c r="Z107" s="18">
        <v>1</v>
      </c>
      <c r="AA107" s="18">
        <v>5</v>
      </c>
      <c r="AB107" s="18"/>
      <c r="AC107" s="24"/>
    </row>
    <row r="108" spans="1:32" ht="12.75" customHeight="1" thickBot="1" x14ac:dyDescent="0.25">
      <c r="A108" s="14"/>
      <c r="B108" s="18" t="s">
        <v>71</v>
      </c>
      <c r="C108" s="18" t="s">
        <v>23</v>
      </c>
      <c r="D108" s="18" t="s">
        <v>146</v>
      </c>
      <c r="F108" s="18" t="s">
        <v>147</v>
      </c>
      <c r="H108" s="18"/>
      <c r="I108" s="18"/>
      <c r="J108" s="18"/>
      <c r="K108" s="18"/>
      <c r="L108" s="18"/>
      <c r="O108" s="10">
        <v>1</v>
      </c>
      <c r="P108" s="10"/>
      <c r="Q108" s="10"/>
      <c r="R108" s="10"/>
      <c r="S108" s="10"/>
      <c r="T108" s="10">
        <v>1</v>
      </c>
      <c r="U108" s="10"/>
      <c r="V108" s="10"/>
      <c r="W108" s="10"/>
      <c r="X108" s="10"/>
      <c r="Y108" s="18"/>
      <c r="Z108" s="18">
        <v>2</v>
      </c>
      <c r="AA108" s="18">
        <v>1</v>
      </c>
      <c r="AB108" s="18"/>
      <c r="AC108" s="24"/>
    </row>
    <row r="109" spans="1:32" ht="12.75" customHeight="1" thickTop="1" x14ac:dyDescent="0.2">
      <c r="C109" s="18"/>
      <c r="F109" s="25" t="s">
        <v>148</v>
      </c>
      <c r="H109" s="22">
        <f t="shared" ref="H109:I109" si="2">SUM(H101:H108)</f>
        <v>16</v>
      </c>
      <c r="I109" s="22">
        <f t="shared" si="2"/>
        <v>26</v>
      </c>
      <c r="J109" s="22">
        <f t="shared" ref="J109:K109" si="3">SUM(J101:J108)</f>
        <v>17</v>
      </c>
      <c r="K109" s="22">
        <f t="shared" si="3"/>
        <v>19</v>
      </c>
      <c r="L109" s="22">
        <f t="shared" ref="L109:M109" si="4">SUM(L101:L108)</f>
        <v>14</v>
      </c>
      <c r="M109" s="22">
        <f t="shared" si="4"/>
        <v>15</v>
      </c>
      <c r="N109" s="22">
        <f t="shared" ref="N109:AA109" si="5">SUM(N101:N108)</f>
        <v>14</v>
      </c>
      <c r="O109" s="22">
        <f t="shared" si="5"/>
        <v>22</v>
      </c>
      <c r="P109" s="22">
        <f t="shared" si="5"/>
        <v>26</v>
      </c>
      <c r="Q109" s="22">
        <f t="shared" si="5"/>
        <v>25</v>
      </c>
      <c r="R109" s="22">
        <f t="shared" si="5"/>
        <v>37</v>
      </c>
      <c r="S109" s="22">
        <f t="shared" si="5"/>
        <v>28</v>
      </c>
      <c r="T109" s="22">
        <f t="shared" si="5"/>
        <v>41</v>
      </c>
      <c r="U109" s="22">
        <f t="shared" si="5"/>
        <v>43</v>
      </c>
      <c r="V109" s="22">
        <f t="shared" si="5"/>
        <v>35</v>
      </c>
      <c r="W109" s="22">
        <f t="shared" si="5"/>
        <v>31</v>
      </c>
      <c r="X109" s="22">
        <f t="shared" si="5"/>
        <v>40</v>
      </c>
      <c r="Y109" s="22">
        <f t="shared" si="5"/>
        <v>38</v>
      </c>
      <c r="Z109" s="22">
        <f t="shared" si="5"/>
        <v>45</v>
      </c>
      <c r="AA109" s="22">
        <f t="shared" si="5"/>
        <v>36</v>
      </c>
      <c r="AB109" s="18"/>
      <c r="AC109" s="24"/>
    </row>
    <row r="110" spans="1:32" s="1" customFormat="1" ht="7.5" customHeight="1" thickBot="1" x14ac:dyDescent="0.25">
      <c r="C110" s="42"/>
      <c r="F110" s="2"/>
      <c r="G110" s="14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/>
      <c r="AC110" s="24"/>
      <c r="AD110" s="18"/>
      <c r="AE110" s="18"/>
      <c r="AF110" s="18"/>
    </row>
    <row r="111" spans="1:32" s="1" customFormat="1" ht="12.75" customHeight="1" thickTop="1" x14ac:dyDescent="0.2">
      <c r="A111" s="20" t="s">
        <v>149</v>
      </c>
      <c r="B111" s="20"/>
      <c r="D111" s="21"/>
      <c r="E111" s="21"/>
      <c r="F111" s="20"/>
      <c r="G111" s="9"/>
      <c r="H111" s="22">
        <f t="shared" ref="H111" si="6">SUM(H79:H108)</f>
        <v>72</v>
      </c>
      <c r="I111" s="22">
        <f t="shared" ref="I111:AA111" si="7">SUM(I79:I108)</f>
        <v>85</v>
      </c>
      <c r="J111" s="22">
        <f t="shared" si="7"/>
        <v>61</v>
      </c>
      <c r="K111" s="22">
        <f t="shared" si="7"/>
        <v>62</v>
      </c>
      <c r="L111" s="22">
        <f t="shared" si="7"/>
        <v>57</v>
      </c>
      <c r="M111" s="22">
        <f t="shared" si="7"/>
        <v>72</v>
      </c>
      <c r="N111" s="22">
        <f t="shared" si="7"/>
        <v>62</v>
      </c>
      <c r="O111" s="22">
        <f t="shared" si="7"/>
        <v>74</v>
      </c>
      <c r="P111" s="22">
        <f t="shared" si="7"/>
        <v>105</v>
      </c>
      <c r="Q111" s="22">
        <f t="shared" si="7"/>
        <v>116</v>
      </c>
      <c r="R111" s="22">
        <f t="shared" si="7"/>
        <v>115</v>
      </c>
      <c r="S111" s="22">
        <f t="shared" si="7"/>
        <v>103</v>
      </c>
      <c r="T111" s="22">
        <f t="shared" si="7"/>
        <v>106</v>
      </c>
      <c r="U111" s="22">
        <f t="shared" si="7"/>
        <v>103</v>
      </c>
      <c r="V111" s="22">
        <f t="shared" si="7"/>
        <v>83</v>
      </c>
      <c r="W111" s="22">
        <f t="shared" si="7"/>
        <v>90</v>
      </c>
      <c r="X111" s="22">
        <f t="shared" si="7"/>
        <v>106</v>
      </c>
      <c r="Y111" s="22">
        <f t="shared" si="7"/>
        <v>81</v>
      </c>
      <c r="Z111" s="22">
        <f t="shared" si="7"/>
        <v>93</v>
      </c>
      <c r="AA111" s="22">
        <f t="shared" si="7"/>
        <v>92</v>
      </c>
      <c r="AB111"/>
      <c r="AC111" s="24"/>
      <c r="AD111" s="18"/>
      <c r="AE111" s="18"/>
      <c r="AF111" s="18"/>
    </row>
    <row r="112" spans="1:32" s="1" customFormat="1" ht="12.75" customHeight="1" x14ac:dyDescent="0.2">
      <c r="A112" s="2"/>
      <c r="B112" s="45" t="s">
        <v>28</v>
      </c>
      <c r="C112" s="1" t="s">
        <v>23</v>
      </c>
      <c r="D112" s="2" t="s">
        <v>150</v>
      </c>
      <c r="F112" s="2"/>
      <c r="G112" s="9"/>
      <c r="H112" s="10">
        <f>SUMIFS(H6:H108,$C$6:$C$108,$C$112)+SUMIFS(H6:H108,$C$6:$C$108,$B$112)</f>
        <v>425</v>
      </c>
      <c r="I112" s="10">
        <f>SUMIFS(I6:I108,$C$6:$C$108,$C$112)+SUMIFS(I6:I108,$C$6:$C$108,$B$112)</f>
        <v>521</v>
      </c>
      <c r="J112" s="10">
        <f>SUMIFS(J6:J108,$C$6:$C$108,$C$112)+SUMIFS(J6:J108,$C$6:$C$108,$B$112)</f>
        <v>485</v>
      </c>
      <c r="K112" s="10">
        <f>SUMIFS(K6:K108,$C$6:$C$108,$C$112)+SUMIFS(K6:K108,$C$6:$C$108,$B$112)</f>
        <v>460</v>
      </c>
      <c r="L112" s="10">
        <f>SUMIFS(L6:L108,$C$6:$C$108,$C$112)+SUMIFS(L6:L108,$C$6:$C$108,$B$112)</f>
        <v>446</v>
      </c>
      <c r="M112" s="10">
        <v>507</v>
      </c>
      <c r="N112" s="10">
        <v>522</v>
      </c>
      <c r="O112" s="10">
        <v>563</v>
      </c>
      <c r="P112" s="10">
        <v>566</v>
      </c>
      <c r="Q112" s="10">
        <v>513</v>
      </c>
      <c r="R112" s="10">
        <v>445</v>
      </c>
      <c r="S112" s="10">
        <v>464</v>
      </c>
      <c r="T112" s="10">
        <v>469</v>
      </c>
      <c r="U112" s="10">
        <v>431</v>
      </c>
      <c r="V112" s="10">
        <v>424</v>
      </c>
      <c r="W112" s="10">
        <v>394</v>
      </c>
      <c r="X112" s="10">
        <v>414</v>
      </c>
      <c r="Y112" s="10">
        <v>367</v>
      </c>
      <c r="Z112" s="10">
        <v>343</v>
      </c>
      <c r="AA112" s="10">
        <v>311</v>
      </c>
      <c r="AB112"/>
      <c r="AC112" s="24"/>
      <c r="AD112" s="18"/>
      <c r="AE112" s="18"/>
      <c r="AF112" s="18"/>
    </row>
    <row r="113" spans="1:29" ht="12.75" customHeight="1" thickBot="1" x14ac:dyDescent="0.25">
      <c r="A113" s="1"/>
      <c r="B113" s="1"/>
      <c r="C113" s="42" t="s">
        <v>40</v>
      </c>
      <c r="D113" s="2" t="s">
        <v>151</v>
      </c>
      <c r="E113" s="1"/>
      <c r="F113" s="2"/>
      <c r="G113" s="9"/>
      <c r="H113" s="10">
        <f>SUMIFS(H6:H108,$C$6:$C$108,$C$113)</f>
        <v>275</v>
      </c>
      <c r="I113" s="10">
        <f>SUMIFS(I6:I108,$C$6:$C$108,$C$113)</f>
        <v>320</v>
      </c>
      <c r="J113" s="10">
        <f>SUMIFS(J6:J108,$C$6:$C$108,$C$113)</f>
        <v>296</v>
      </c>
      <c r="K113" s="10">
        <f>SUMIFS(K6:K108,$C$6:$C$108,$C$113)</f>
        <v>264</v>
      </c>
      <c r="L113" s="10">
        <f>SUMIFS(L6:L108,$C$6:$C$108,$C$113)</f>
        <v>322</v>
      </c>
      <c r="M113" s="10">
        <v>278</v>
      </c>
      <c r="N113" s="10">
        <v>222</v>
      </c>
      <c r="O113" s="10">
        <v>256</v>
      </c>
      <c r="P113" s="10">
        <v>270</v>
      </c>
      <c r="Q113" s="10">
        <v>240</v>
      </c>
      <c r="R113" s="10">
        <v>213</v>
      </c>
      <c r="S113" s="10">
        <v>208</v>
      </c>
      <c r="T113" s="10">
        <v>179</v>
      </c>
      <c r="U113" s="10">
        <v>180</v>
      </c>
      <c r="V113" s="10">
        <v>152</v>
      </c>
      <c r="W113" s="10">
        <v>186</v>
      </c>
      <c r="X113" s="10">
        <v>154</v>
      </c>
      <c r="Y113" s="10">
        <v>139</v>
      </c>
      <c r="Z113" s="10">
        <v>143</v>
      </c>
      <c r="AA113" s="10">
        <v>139</v>
      </c>
      <c r="AC113" s="24"/>
    </row>
    <row r="114" spans="1:29" ht="12.75" customHeight="1" thickTop="1" x14ac:dyDescent="0.2">
      <c r="A114" s="20" t="s">
        <v>152</v>
      </c>
      <c r="B114" s="21"/>
      <c r="D114" s="21"/>
      <c r="E114" s="1"/>
      <c r="G114" s="9"/>
      <c r="H114" s="22">
        <f t="shared" ref="H114:I114" si="8">SUM(H112:H113)</f>
        <v>700</v>
      </c>
      <c r="I114" s="22">
        <f t="shared" si="8"/>
        <v>841</v>
      </c>
      <c r="J114" s="22">
        <f t="shared" ref="J114:K114" si="9">SUM(J112:J113)</f>
        <v>781</v>
      </c>
      <c r="K114" s="22">
        <f t="shared" si="9"/>
        <v>724</v>
      </c>
      <c r="L114" s="22">
        <f t="shared" ref="L114:M114" si="10">SUM(L112:L113)</f>
        <v>768</v>
      </c>
      <c r="M114" s="22">
        <f t="shared" si="10"/>
        <v>785</v>
      </c>
      <c r="N114" s="22">
        <f t="shared" ref="N114:AA114" si="11">SUM(N112:N113)</f>
        <v>744</v>
      </c>
      <c r="O114" s="22">
        <f t="shared" si="11"/>
        <v>819</v>
      </c>
      <c r="P114" s="22">
        <f t="shared" si="11"/>
        <v>836</v>
      </c>
      <c r="Q114" s="22">
        <f t="shared" si="11"/>
        <v>753</v>
      </c>
      <c r="R114" s="22">
        <f t="shared" si="11"/>
        <v>658</v>
      </c>
      <c r="S114" s="22">
        <f t="shared" si="11"/>
        <v>672</v>
      </c>
      <c r="T114" s="22">
        <f t="shared" si="11"/>
        <v>648</v>
      </c>
      <c r="U114" s="22">
        <f t="shared" si="11"/>
        <v>611</v>
      </c>
      <c r="V114" s="22">
        <f t="shared" si="11"/>
        <v>576</v>
      </c>
      <c r="W114" s="22">
        <f t="shared" si="11"/>
        <v>580</v>
      </c>
      <c r="X114" s="22">
        <f t="shared" si="11"/>
        <v>568</v>
      </c>
      <c r="Y114" s="22">
        <f t="shared" si="11"/>
        <v>506</v>
      </c>
      <c r="Z114" s="22">
        <f t="shared" si="11"/>
        <v>486</v>
      </c>
      <c r="AA114" s="22">
        <f t="shared" si="11"/>
        <v>450</v>
      </c>
      <c r="AC114" s="24"/>
    </row>
    <row r="115" spans="1:29" ht="12.75" customHeight="1" x14ac:dyDescent="0.2">
      <c r="A115" s="1"/>
      <c r="B115" s="1"/>
      <c r="D115" s="1"/>
      <c r="E115" s="1"/>
      <c r="F115" s="2"/>
      <c r="G115" s="9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C115" s="24"/>
    </row>
    <row r="116" spans="1:29" ht="12.75" customHeight="1" x14ac:dyDescent="0.2">
      <c r="A116" s="1"/>
      <c r="B116" s="1"/>
      <c r="D116" s="1"/>
      <c r="E116" s="1"/>
      <c r="F116" s="2"/>
      <c r="G116" s="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C116" s="24"/>
    </row>
    <row r="117" spans="1:29" ht="12.75" customHeight="1" x14ac:dyDescent="0.2">
      <c r="A117" s="16" t="s">
        <v>153</v>
      </c>
      <c r="B117" s="1"/>
      <c r="D117" s="1"/>
      <c r="E117" s="1"/>
      <c r="G117" s="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C117" s="24"/>
    </row>
    <row r="118" spans="1:29" x14ac:dyDescent="0.2">
      <c r="A118" s="1"/>
      <c r="B118" s="1" t="s">
        <v>154</v>
      </c>
      <c r="C118" s="1" t="s">
        <v>23</v>
      </c>
      <c r="D118" s="1" t="s">
        <v>155</v>
      </c>
      <c r="E118" s="1"/>
      <c r="F118" s="1" t="s">
        <v>156</v>
      </c>
      <c r="G118" s="9" t="s">
        <v>36</v>
      </c>
      <c r="H118" s="1"/>
      <c r="I118" s="1"/>
      <c r="J118" s="1"/>
      <c r="K118" s="1"/>
      <c r="L118" s="1"/>
      <c r="M118" s="1"/>
      <c r="N118" s="1"/>
      <c r="O118" s="10"/>
      <c r="P118" s="10"/>
      <c r="Q118" s="10"/>
      <c r="R118" s="10"/>
      <c r="S118" s="10"/>
      <c r="T118" s="10"/>
      <c r="U118" s="10"/>
      <c r="V118" s="10"/>
      <c r="W118" s="10">
        <v>4</v>
      </c>
      <c r="X118" s="10">
        <v>8</v>
      </c>
      <c r="Y118" s="1">
        <v>14</v>
      </c>
      <c r="Z118" s="1">
        <v>5</v>
      </c>
      <c r="AA118" s="1">
        <v>14</v>
      </c>
      <c r="AC118" s="24"/>
    </row>
    <row r="119" spans="1:29" x14ac:dyDescent="0.2">
      <c r="A119" s="1"/>
      <c r="B119" s="1" t="s">
        <v>154</v>
      </c>
      <c r="C119" s="1" t="s">
        <v>40</v>
      </c>
      <c r="D119" s="19" t="s">
        <v>157</v>
      </c>
      <c r="E119" s="1"/>
      <c r="F119" s="1" t="s">
        <v>156</v>
      </c>
      <c r="H119" s="10"/>
      <c r="I119" s="10"/>
      <c r="J119" s="10"/>
      <c r="K119" s="10">
        <v>1</v>
      </c>
      <c r="L119" s="10">
        <v>5</v>
      </c>
      <c r="M119" s="10">
        <v>57</v>
      </c>
      <c r="N119" s="10">
        <v>82</v>
      </c>
      <c r="O119" s="10">
        <v>106</v>
      </c>
      <c r="P119" s="10">
        <v>121</v>
      </c>
      <c r="Q119" s="10">
        <v>143</v>
      </c>
      <c r="R119" s="10">
        <v>148</v>
      </c>
      <c r="S119" s="10">
        <v>163</v>
      </c>
      <c r="T119" s="10">
        <v>193</v>
      </c>
      <c r="U119" s="10">
        <v>150</v>
      </c>
      <c r="V119" s="10">
        <v>109</v>
      </c>
      <c r="W119" s="10">
        <v>171</v>
      </c>
      <c r="X119" s="10">
        <v>202</v>
      </c>
      <c r="Y119" s="10">
        <v>224</v>
      </c>
      <c r="Z119" s="10">
        <v>210</v>
      </c>
      <c r="AA119" s="10">
        <v>352</v>
      </c>
      <c r="AC119" s="24"/>
    </row>
    <row r="120" spans="1:29" x14ac:dyDescent="0.2">
      <c r="A120" s="1"/>
      <c r="B120" s="1" t="s">
        <v>154</v>
      </c>
      <c r="C120" s="1" t="s">
        <v>23</v>
      </c>
      <c r="D120" s="1" t="s">
        <v>158</v>
      </c>
      <c r="E120" s="1"/>
      <c r="F120" s="18" t="s">
        <v>159</v>
      </c>
      <c r="G120" s="9" t="s">
        <v>36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>
        <v>3</v>
      </c>
      <c r="Y120" s="10">
        <v>2</v>
      </c>
      <c r="Z120" s="10"/>
      <c r="AA120" s="10"/>
      <c r="AC120" s="24"/>
    </row>
    <row r="121" spans="1:29" x14ac:dyDescent="0.2">
      <c r="A121" s="1"/>
      <c r="B121" s="1" t="s">
        <v>154</v>
      </c>
      <c r="C121" s="1" t="s">
        <v>40</v>
      </c>
      <c r="D121" s="19" t="s">
        <v>332</v>
      </c>
      <c r="E121" s="1"/>
      <c r="F121" s="18" t="s">
        <v>159</v>
      </c>
      <c r="H121" s="10">
        <v>133</v>
      </c>
      <c r="I121" s="10">
        <v>170</v>
      </c>
      <c r="J121" s="10">
        <v>139</v>
      </c>
      <c r="K121" s="10">
        <v>124</v>
      </c>
      <c r="L121" s="10">
        <v>152</v>
      </c>
      <c r="M121" s="10">
        <v>61</v>
      </c>
      <c r="N121" s="10">
        <v>44</v>
      </c>
      <c r="O121" s="10">
        <v>63</v>
      </c>
      <c r="P121" s="10">
        <v>45</v>
      </c>
      <c r="Q121" s="10">
        <v>60</v>
      </c>
      <c r="R121" s="10">
        <v>61</v>
      </c>
      <c r="S121" s="10">
        <v>44</v>
      </c>
      <c r="T121" s="10">
        <v>51</v>
      </c>
      <c r="U121" s="10">
        <v>44</v>
      </c>
      <c r="V121" s="10">
        <v>39</v>
      </c>
      <c r="W121" s="10">
        <v>53</v>
      </c>
      <c r="X121" s="10">
        <v>35</v>
      </c>
      <c r="Y121" s="10">
        <v>44</v>
      </c>
      <c r="Z121" s="10">
        <v>21</v>
      </c>
      <c r="AA121" s="10"/>
      <c r="AC121" s="24"/>
    </row>
    <row r="122" spans="1:29" x14ac:dyDescent="0.2">
      <c r="A122" s="1"/>
      <c r="B122" s="1" t="s">
        <v>154</v>
      </c>
      <c r="C122" s="1" t="s">
        <v>23</v>
      </c>
      <c r="D122" s="1" t="s">
        <v>160</v>
      </c>
      <c r="E122" s="1"/>
      <c r="F122" s="1" t="s">
        <v>161</v>
      </c>
      <c r="G122" s="9" t="s">
        <v>36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>
        <v>1</v>
      </c>
      <c r="X122" s="10"/>
      <c r="Y122" s="10"/>
      <c r="Z122" s="10"/>
      <c r="AA122" s="10"/>
      <c r="AC122" s="24"/>
    </row>
    <row r="123" spans="1:29" x14ac:dyDescent="0.2">
      <c r="A123" s="1"/>
      <c r="B123" s="1" t="s">
        <v>154</v>
      </c>
      <c r="C123" s="1" t="s">
        <v>40</v>
      </c>
      <c r="D123" s="19" t="s">
        <v>162</v>
      </c>
      <c r="E123" s="1"/>
      <c r="F123" s="1" t="s">
        <v>161</v>
      </c>
      <c r="G123" s="9" t="s">
        <v>36</v>
      </c>
      <c r="H123" s="10"/>
      <c r="I123" s="10"/>
      <c r="J123" s="10"/>
      <c r="K123" s="10"/>
      <c r="L123" s="10">
        <v>1</v>
      </c>
      <c r="M123" s="10">
        <v>12</v>
      </c>
      <c r="N123" s="10">
        <v>20</v>
      </c>
      <c r="O123" s="10">
        <v>19</v>
      </c>
      <c r="P123" s="10">
        <v>14</v>
      </c>
      <c r="Q123" s="10">
        <v>14</v>
      </c>
      <c r="R123" s="10">
        <v>19</v>
      </c>
      <c r="S123" s="10">
        <v>19</v>
      </c>
      <c r="T123" s="10">
        <v>35</v>
      </c>
      <c r="U123" s="10">
        <v>19</v>
      </c>
      <c r="V123" s="10">
        <v>16</v>
      </c>
      <c r="W123" s="10">
        <v>24</v>
      </c>
      <c r="X123" s="10">
        <v>34</v>
      </c>
      <c r="Y123" s="10">
        <v>18</v>
      </c>
      <c r="Z123" s="10">
        <v>10</v>
      </c>
      <c r="AA123" s="10"/>
      <c r="AC123" s="24"/>
    </row>
    <row r="124" spans="1:29" ht="7.5" customHeight="1" x14ac:dyDescent="0.2">
      <c r="A124" s="1"/>
      <c r="B124" s="1"/>
      <c r="D124" s="1"/>
      <c r="E124" s="1"/>
      <c r="G124" s="9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C124" s="24"/>
    </row>
    <row r="125" spans="1:29" x14ac:dyDescent="0.2">
      <c r="A125" s="1"/>
      <c r="B125" s="1" t="s">
        <v>154</v>
      </c>
      <c r="C125" s="1" t="s">
        <v>40</v>
      </c>
      <c r="D125" s="19" t="s">
        <v>354</v>
      </c>
      <c r="E125" s="1"/>
      <c r="F125" s="1" t="s">
        <v>357</v>
      </c>
      <c r="H125" s="10">
        <v>5</v>
      </c>
      <c r="I125" s="10">
        <v>1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C125" s="24"/>
    </row>
    <row r="126" spans="1:29" ht="7.5" customHeight="1" x14ac:dyDescent="0.2">
      <c r="A126" s="1"/>
      <c r="B126" s="1"/>
      <c r="D126" s="1"/>
      <c r="E126" s="1"/>
      <c r="G126" s="9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C126" s="24"/>
    </row>
    <row r="127" spans="1:29" x14ac:dyDescent="0.2">
      <c r="A127" s="1"/>
      <c r="B127" s="1" t="s">
        <v>154</v>
      </c>
      <c r="C127" s="1" t="s">
        <v>23</v>
      </c>
      <c r="D127" s="1" t="s">
        <v>163</v>
      </c>
      <c r="E127" s="26"/>
      <c r="F127" s="1" t="s">
        <v>164</v>
      </c>
      <c r="G127" s="9" t="s">
        <v>36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>
        <v>7</v>
      </c>
      <c r="AA127" s="10">
        <v>4</v>
      </c>
      <c r="AC127" s="24"/>
    </row>
    <row r="128" spans="1:29" ht="13.5" thickBot="1" x14ac:dyDescent="0.25">
      <c r="A128" s="1"/>
      <c r="B128" s="1" t="s">
        <v>154</v>
      </c>
      <c r="C128" s="42" t="s">
        <v>40</v>
      </c>
      <c r="D128" s="1" t="s">
        <v>163</v>
      </c>
      <c r="E128" s="26"/>
      <c r="F128" s="1" t="s">
        <v>164</v>
      </c>
      <c r="G128" s="9" t="s">
        <v>36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>
        <v>6</v>
      </c>
      <c r="AA128" s="10">
        <v>19</v>
      </c>
      <c r="AC128" s="24"/>
    </row>
    <row r="129" spans="1:29" s="1" customFormat="1" ht="12.75" customHeight="1" thickTop="1" x14ac:dyDescent="0.2">
      <c r="B129" s="20" t="s">
        <v>165</v>
      </c>
      <c r="D129" s="21"/>
      <c r="E129" s="21"/>
      <c r="F129" s="20"/>
      <c r="G129" s="14"/>
      <c r="H129" s="22">
        <f t="shared" ref="H129:I129" si="12">SUM(H117:H128)</f>
        <v>138</v>
      </c>
      <c r="I129" s="22">
        <f t="shared" si="12"/>
        <v>171</v>
      </c>
      <c r="J129" s="22">
        <f t="shared" ref="J129:K129" si="13">SUM(J117:J128)</f>
        <v>139</v>
      </c>
      <c r="K129" s="22">
        <f t="shared" si="13"/>
        <v>125</v>
      </c>
      <c r="L129" s="22">
        <f t="shared" ref="L129:M129" si="14">SUM(L117:L128)</f>
        <v>158</v>
      </c>
      <c r="M129" s="22">
        <f t="shared" si="14"/>
        <v>130</v>
      </c>
      <c r="N129" s="22">
        <f t="shared" ref="N129:AA129" si="15">SUM(N117:N128)</f>
        <v>146</v>
      </c>
      <c r="O129" s="22">
        <f t="shared" si="15"/>
        <v>188</v>
      </c>
      <c r="P129" s="22">
        <f t="shared" si="15"/>
        <v>180</v>
      </c>
      <c r="Q129" s="22">
        <f t="shared" si="15"/>
        <v>217</v>
      </c>
      <c r="R129" s="22">
        <f t="shared" si="15"/>
        <v>228</v>
      </c>
      <c r="S129" s="22">
        <f t="shared" si="15"/>
        <v>226</v>
      </c>
      <c r="T129" s="22">
        <f t="shared" si="15"/>
        <v>279</v>
      </c>
      <c r="U129" s="22">
        <f t="shared" si="15"/>
        <v>213</v>
      </c>
      <c r="V129" s="22">
        <f t="shared" si="15"/>
        <v>164</v>
      </c>
      <c r="W129" s="22">
        <f t="shared" si="15"/>
        <v>253</v>
      </c>
      <c r="X129" s="22">
        <f t="shared" si="15"/>
        <v>282</v>
      </c>
      <c r="Y129" s="22">
        <f t="shared" si="15"/>
        <v>302</v>
      </c>
      <c r="Z129" s="22">
        <f t="shared" si="15"/>
        <v>259</v>
      </c>
      <c r="AA129" s="22">
        <f t="shared" si="15"/>
        <v>389</v>
      </c>
      <c r="AB129"/>
      <c r="AC129" s="24"/>
    </row>
    <row r="130" spans="1:29" ht="7.5" customHeight="1" x14ac:dyDescent="0.2">
      <c r="A130" s="1"/>
      <c r="B130" s="1"/>
      <c r="D130" s="1"/>
      <c r="E130" s="1"/>
      <c r="G130" s="9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C130" s="24"/>
    </row>
    <row r="131" spans="1:29" ht="12.75" customHeight="1" x14ac:dyDescent="0.2">
      <c r="A131" s="1"/>
      <c r="B131" s="1" t="s">
        <v>166</v>
      </c>
      <c r="C131" s="1" t="s">
        <v>40</v>
      </c>
      <c r="D131" s="19" t="s">
        <v>331</v>
      </c>
      <c r="E131" s="1"/>
      <c r="F131" s="19" t="s">
        <v>330</v>
      </c>
      <c r="G131" s="9"/>
      <c r="H131" s="10">
        <v>86</v>
      </c>
      <c r="I131" s="10">
        <v>82</v>
      </c>
      <c r="J131" s="10">
        <v>71</v>
      </c>
      <c r="K131" s="10">
        <v>50</v>
      </c>
      <c r="L131" s="10">
        <v>53</v>
      </c>
      <c r="M131" s="10">
        <v>30</v>
      </c>
      <c r="N131" s="18">
        <v>43</v>
      </c>
      <c r="O131" s="10">
        <v>27</v>
      </c>
      <c r="P131" s="10">
        <v>36</v>
      </c>
      <c r="Q131" s="10">
        <v>27</v>
      </c>
      <c r="R131" s="10">
        <v>24</v>
      </c>
      <c r="S131" s="10">
        <v>27</v>
      </c>
      <c r="T131" s="10">
        <v>23</v>
      </c>
      <c r="U131" s="10">
        <v>30</v>
      </c>
      <c r="V131" s="10">
        <v>27</v>
      </c>
      <c r="W131" s="10">
        <v>24</v>
      </c>
      <c r="X131" s="10">
        <v>26</v>
      </c>
      <c r="Y131" s="10">
        <v>32</v>
      </c>
      <c r="Z131" s="10">
        <v>0</v>
      </c>
      <c r="AA131" s="10">
        <v>19</v>
      </c>
      <c r="AC131" s="24"/>
    </row>
    <row r="132" spans="1:29" ht="7.5" customHeight="1" x14ac:dyDescent="0.2">
      <c r="A132" s="1"/>
      <c r="B132" s="1"/>
      <c r="D132" s="1"/>
      <c r="E132" s="1"/>
      <c r="G132" s="9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C132" s="24"/>
    </row>
    <row r="133" spans="1:29" s="1" customFormat="1" ht="12.75" customHeight="1" x14ac:dyDescent="0.2">
      <c r="B133" s="19" t="s">
        <v>167</v>
      </c>
      <c r="C133" s="1" t="s">
        <v>40</v>
      </c>
      <c r="D133" s="19" t="s">
        <v>168</v>
      </c>
      <c r="F133" s="19" t="s">
        <v>103</v>
      </c>
      <c r="H133" s="1">
        <v>11</v>
      </c>
      <c r="I133" s="1">
        <v>18</v>
      </c>
      <c r="J133" s="1">
        <v>15</v>
      </c>
      <c r="K133" s="1">
        <v>13</v>
      </c>
      <c r="L133" s="1">
        <v>14</v>
      </c>
      <c r="M133" s="1">
        <v>17</v>
      </c>
      <c r="N133" s="1">
        <v>12</v>
      </c>
      <c r="O133" s="1">
        <v>9</v>
      </c>
      <c r="P133" s="1">
        <v>21</v>
      </c>
      <c r="Q133" s="1">
        <v>13</v>
      </c>
      <c r="R133" s="1">
        <v>0</v>
      </c>
      <c r="S133" s="1">
        <v>0</v>
      </c>
      <c r="AC133" s="24"/>
    </row>
    <row r="134" spans="1:29" s="1" customFormat="1" ht="7.5" customHeight="1" thickBot="1" x14ac:dyDescent="0.25">
      <c r="C134" s="42"/>
      <c r="E134" s="42"/>
      <c r="F134" s="42"/>
      <c r="G134" s="9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C134" s="24"/>
    </row>
    <row r="135" spans="1:29" s="1" customFormat="1" ht="12.75" customHeight="1" thickTop="1" x14ac:dyDescent="0.2">
      <c r="A135" s="20" t="s">
        <v>169</v>
      </c>
      <c r="B135" s="28"/>
      <c r="D135" s="20"/>
      <c r="F135" s="16"/>
      <c r="G135" s="9"/>
      <c r="H135" s="29">
        <f t="shared" ref="H135:I135" si="16">SUM(H129:H134)</f>
        <v>235</v>
      </c>
      <c r="I135" s="29">
        <f t="shared" si="16"/>
        <v>271</v>
      </c>
      <c r="J135" s="29">
        <f t="shared" ref="J135:L135" si="17">SUM(J129:J134)</f>
        <v>225</v>
      </c>
      <c r="K135" s="29">
        <f t="shared" ref="K135" si="18">SUM(K129:K134)</f>
        <v>188</v>
      </c>
      <c r="L135" s="29">
        <f t="shared" si="17"/>
        <v>225</v>
      </c>
      <c r="M135" s="29">
        <f t="shared" ref="M135:AA135" si="19">SUM(M129:M134)</f>
        <v>177</v>
      </c>
      <c r="N135" s="29">
        <f t="shared" si="19"/>
        <v>201</v>
      </c>
      <c r="O135" s="29">
        <f t="shared" si="19"/>
        <v>224</v>
      </c>
      <c r="P135" s="29">
        <f t="shared" si="19"/>
        <v>237</v>
      </c>
      <c r="Q135" s="29">
        <f t="shared" si="19"/>
        <v>257</v>
      </c>
      <c r="R135" s="29">
        <f t="shared" si="19"/>
        <v>252</v>
      </c>
      <c r="S135" s="29">
        <f t="shared" si="19"/>
        <v>253</v>
      </c>
      <c r="T135" s="29">
        <f t="shared" si="19"/>
        <v>302</v>
      </c>
      <c r="U135" s="29">
        <f t="shared" si="19"/>
        <v>243</v>
      </c>
      <c r="V135" s="29">
        <f t="shared" si="19"/>
        <v>191</v>
      </c>
      <c r="W135" s="29">
        <f t="shared" si="19"/>
        <v>277</v>
      </c>
      <c r="X135" s="29">
        <f t="shared" si="19"/>
        <v>308</v>
      </c>
      <c r="Y135" s="29">
        <f t="shared" si="19"/>
        <v>334</v>
      </c>
      <c r="Z135" s="29">
        <f t="shared" si="19"/>
        <v>259</v>
      </c>
      <c r="AA135" s="29">
        <f t="shared" si="19"/>
        <v>408</v>
      </c>
      <c r="AC135" s="24"/>
    </row>
    <row r="136" spans="1:29" s="1" customFormat="1" ht="12.75" customHeight="1" x14ac:dyDescent="0.2">
      <c r="F136" s="2"/>
      <c r="G136" s="9"/>
      <c r="AB136"/>
      <c r="AC136" s="24"/>
    </row>
    <row r="137" spans="1:29" ht="12.75" customHeight="1" x14ac:dyDescent="0.2">
      <c r="A137" s="1"/>
      <c r="B137" s="1"/>
      <c r="D137" s="1"/>
      <c r="E137" s="1"/>
      <c r="F137" s="2"/>
      <c r="G137" s="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C137" s="24"/>
    </row>
    <row r="138" spans="1:29" x14ac:dyDescent="0.2">
      <c r="A138" s="16" t="s">
        <v>170</v>
      </c>
      <c r="B138" s="1"/>
      <c r="D138" s="1"/>
      <c r="E138" s="1"/>
      <c r="G138" s="9"/>
      <c r="H138" s="1"/>
      <c r="I138" s="1"/>
      <c r="J138" s="1"/>
      <c r="K138" s="1"/>
      <c r="L138" s="1"/>
      <c r="M138" s="1"/>
      <c r="N138" s="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"/>
      <c r="Z138" s="1"/>
      <c r="AA138" s="1"/>
      <c r="AC138" s="24"/>
    </row>
    <row r="139" spans="1:29" x14ac:dyDescent="0.2">
      <c r="A139" s="1"/>
      <c r="B139" s="18" t="s">
        <v>171</v>
      </c>
      <c r="C139" s="1" t="s">
        <v>40</v>
      </c>
      <c r="D139" s="19" t="s">
        <v>172</v>
      </c>
      <c r="E139" s="1"/>
      <c r="F139" s="18" t="s">
        <v>173</v>
      </c>
      <c r="G139" s="9"/>
      <c r="H139" s="10"/>
      <c r="I139" s="10"/>
      <c r="J139" s="10"/>
      <c r="K139" s="10"/>
      <c r="L139" s="10">
        <v>1</v>
      </c>
      <c r="M139" s="10">
        <v>10</v>
      </c>
      <c r="N139" s="10">
        <v>16</v>
      </c>
      <c r="O139" s="10">
        <v>12</v>
      </c>
      <c r="P139" s="10">
        <v>15</v>
      </c>
      <c r="Q139" s="10">
        <v>9</v>
      </c>
      <c r="R139" s="10">
        <v>11</v>
      </c>
      <c r="S139" s="10">
        <v>11</v>
      </c>
      <c r="T139" s="10">
        <v>22</v>
      </c>
      <c r="U139" s="10">
        <v>29</v>
      </c>
      <c r="V139" s="10">
        <v>27</v>
      </c>
      <c r="W139" s="10">
        <v>42</v>
      </c>
      <c r="X139" s="10">
        <v>22</v>
      </c>
      <c r="Y139" s="10">
        <v>22</v>
      </c>
      <c r="Z139" s="10">
        <v>24</v>
      </c>
      <c r="AA139" s="10">
        <v>27</v>
      </c>
      <c r="AC139" s="24"/>
    </row>
    <row r="140" spans="1:29" x14ac:dyDescent="0.2">
      <c r="A140" s="1"/>
      <c r="B140" s="18" t="s">
        <v>171</v>
      </c>
      <c r="C140" s="1" t="s">
        <v>40</v>
      </c>
      <c r="D140" s="1" t="s">
        <v>174</v>
      </c>
      <c r="E140" s="1"/>
      <c r="F140" s="1" t="s">
        <v>175</v>
      </c>
      <c r="G140" s="17"/>
      <c r="H140" s="10">
        <v>48</v>
      </c>
      <c r="I140" s="10">
        <v>43</v>
      </c>
      <c r="J140" s="10">
        <v>48</v>
      </c>
      <c r="K140" s="10">
        <v>58</v>
      </c>
      <c r="L140" s="10">
        <v>60</v>
      </c>
      <c r="M140" s="10">
        <v>60</v>
      </c>
      <c r="N140" s="10">
        <v>68</v>
      </c>
      <c r="O140" s="10">
        <v>54</v>
      </c>
      <c r="P140" s="10">
        <v>55</v>
      </c>
      <c r="Q140" s="10">
        <v>46</v>
      </c>
      <c r="R140" s="10">
        <v>35</v>
      </c>
      <c r="S140" s="10">
        <v>26</v>
      </c>
      <c r="T140" s="10">
        <v>25</v>
      </c>
      <c r="U140" s="10">
        <v>14</v>
      </c>
      <c r="V140" s="10">
        <v>10</v>
      </c>
      <c r="W140" s="10">
        <v>11</v>
      </c>
      <c r="X140" s="10">
        <v>8</v>
      </c>
      <c r="Y140" s="10">
        <v>3</v>
      </c>
      <c r="Z140" s="10">
        <v>1</v>
      </c>
      <c r="AA140" s="10">
        <v>2</v>
      </c>
      <c r="AC140" s="24"/>
    </row>
    <row r="141" spans="1:29" ht="7.5" customHeight="1" x14ac:dyDescent="0.2">
      <c r="A141" s="1"/>
      <c r="B141" s="1"/>
      <c r="D141" s="1"/>
      <c r="E141" s="1"/>
      <c r="G141" s="17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C141" s="24"/>
    </row>
    <row r="142" spans="1:29" x14ac:dyDescent="0.2">
      <c r="A142" s="1"/>
      <c r="B142" s="1" t="s">
        <v>176</v>
      </c>
      <c r="C142" s="1" t="s">
        <v>40</v>
      </c>
      <c r="D142" t="s">
        <v>177</v>
      </c>
      <c r="F142" s="18" t="s">
        <v>178</v>
      </c>
      <c r="G142" s="17"/>
      <c r="H142" s="10">
        <v>27</v>
      </c>
      <c r="I142" s="10">
        <v>33</v>
      </c>
      <c r="J142" s="10">
        <v>40</v>
      </c>
      <c r="K142" s="10">
        <v>62</v>
      </c>
      <c r="L142" s="10">
        <v>52</v>
      </c>
      <c r="M142" s="10">
        <v>65</v>
      </c>
      <c r="N142" s="10">
        <v>55</v>
      </c>
      <c r="O142" s="10">
        <v>39</v>
      </c>
      <c r="P142" s="10">
        <v>48</v>
      </c>
      <c r="Q142" s="10">
        <v>54</v>
      </c>
      <c r="R142" s="10">
        <v>47</v>
      </c>
      <c r="S142" s="10">
        <v>36</v>
      </c>
      <c r="T142" s="10">
        <v>45</v>
      </c>
      <c r="U142" s="10">
        <v>29</v>
      </c>
      <c r="V142" s="10">
        <v>31</v>
      </c>
      <c r="W142" s="10">
        <v>32</v>
      </c>
      <c r="X142" s="10">
        <v>30</v>
      </c>
      <c r="Y142" s="10">
        <v>32</v>
      </c>
      <c r="Z142" s="10">
        <v>36</v>
      </c>
      <c r="AA142" s="10">
        <v>33</v>
      </c>
      <c r="AC142" s="24"/>
    </row>
    <row r="143" spans="1:29" x14ac:dyDescent="0.2">
      <c r="A143" s="1"/>
      <c r="B143" s="1" t="s">
        <v>176</v>
      </c>
      <c r="C143" s="1" t="s">
        <v>40</v>
      </c>
      <c r="D143" s="19" t="s">
        <v>344</v>
      </c>
      <c r="E143" s="1"/>
      <c r="F143" s="19" t="s">
        <v>360</v>
      </c>
      <c r="G143" s="17"/>
      <c r="H143" s="10">
        <v>12</v>
      </c>
      <c r="I143" s="10">
        <v>16</v>
      </c>
      <c r="J143" s="10">
        <v>2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C143" s="24"/>
    </row>
    <row r="144" spans="1:29" x14ac:dyDescent="0.2">
      <c r="A144" s="1"/>
      <c r="B144" s="1" t="s">
        <v>176</v>
      </c>
      <c r="C144" s="1" t="s">
        <v>179</v>
      </c>
      <c r="D144" s="1" t="s">
        <v>180</v>
      </c>
      <c r="E144" s="1"/>
      <c r="F144" s="18" t="s">
        <v>181</v>
      </c>
      <c r="G144" s="9"/>
      <c r="H144" s="10">
        <v>7</v>
      </c>
      <c r="I144" s="10">
        <v>7</v>
      </c>
      <c r="J144" s="10">
        <v>3</v>
      </c>
      <c r="K144" s="10">
        <v>5</v>
      </c>
      <c r="L144" s="10">
        <v>4</v>
      </c>
      <c r="M144" s="10">
        <v>7</v>
      </c>
      <c r="N144" s="10">
        <v>7</v>
      </c>
      <c r="O144" s="10">
        <v>6</v>
      </c>
      <c r="P144" s="10">
        <v>9</v>
      </c>
      <c r="Q144" s="10">
        <v>23</v>
      </c>
      <c r="R144" s="10">
        <v>17</v>
      </c>
      <c r="S144" s="10">
        <v>23</v>
      </c>
      <c r="T144" s="10">
        <v>20</v>
      </c>
      <c r="U144" s="10">
        <v>23</v>
      </c>
      <c r="V144" s="10">
        <v>22</v>
      </c>
      <c r="W144" s="10">
        <v>22</v>
      </c>
      <c r="X144" s="10">
        <v>17</v>
      </c>
      <c r="Y144" s="10">
        <v>20</v>
      </c>
      <c r="Z144" s="10">
        <v>14</v>
      </c>
      <c r="AA144" s="10">
        <v>26</v>
      </c>
      <c r="AC144" s="24"/>
    </row>
    <row r="145" spans="1:32" x14ac:dyDescent="0.2">
      <c r="A145" s="1"/>
      <c r="B145" s="1" t="s">
        <v>176</v>
      </c>
      <c r="C145" s="1" t="s">
        <v>23</v>
      </c>
      <c r="D145" s="1" t="s">
        <v>182</v>
      </c>
      <c r="E145" s="1"/>
      <c r="F145" s="1" t="s">
        <v>183</v>
      </c>
      <c r="G145" s="9" t="s">
        <v>36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>
        <v>1</v>
      </c>
      <c r="W145" s="10"/>
      <c r="X145" s="10"/>
      <c r="Y145" s="10"/>
      <c r="Z145" s="10"/>
      <c r="AA145" s="10"/>
      <c r="AC145" s="24"/>
    </row>
    <row r="146" spans="1:32" x14ac:dyDescent="0.2">
      <c r="A146" s="1"/>
      <c r="B146" s="1" t="s">
        <v>176</v>
      </c>
      <c r="C146" s="1" t="s">
        <v>40</v>
      </c>
      <c r="D146" s="1" t="s">
        <v>182</v>
      </c>
      <c r="E146" s="1"/>
      <c r="F146" s="1" t="s">
        <v>183</v>
      </c>
      <c r="G146" s="17"/>
      <c r="H146" s="10">
        <v>1</v>
      </c>
      <c r="I146" s="10">
        <v>2</v>
      </c>
      <c r="J146" s="10">
        <v>8</v>
      </c>
      <c r="K146" s="10">
        <v>3</v>
      </c>
      <c r="L146" s="10">
        <v>7</v>
      </c>
      <c r="M146" s="10">
        <v>7</v>
      </c>
      <c r="N146" s="10">
        <v>2</v>
      </c>
      <c r="O146" s="10">
        <v>9</v>
      </c>
      <c r="P146" s="10">
        <v>6</v>
      </c>
      <c r="Q146" s="10">
        <v>4</v>
      </c>
      <c r="R146" s="10">
        <v>9</v>
      </c>
      <c r="S146" s="10">
        <v>6</v>
      </c>
      <c r="T146" s="10">
        <v>8</v>
      </c>
      <c r="U146" s="10">
        <v>3</v>
      </c>
      <c r="V146" s="10">
        <v>3</v>
      </c>
      <c r="W146" s="10">
        <v>8</v>
      </c>
      <c r="X146" s="10">
        <v>8</v>
      </c>
      <c r="Y146" s="10">
        <v>12</v>
      </c>
      <c r="Z146" s="10">
        <v>6</v>
      </c>
      <c r="AA146" s="10">
        <v>8</v>
      </c>
      <c r="AC146" s="24"/>
    </row>
    <row r="147" spans="1:32" s="1" customFormat="1" ht="7.5" customHeight="1" x14ac:dyDescent="0.2">
      <c r="G147" s="17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/>
      <c r="AC147" s="24"/>
      <c r="AD147" s="18"/>
      <c r="AE147" s="18"/>
      <c r="AF147" s="18"/>
    </row>
    <row r="148" spans="1:32" s="1" customFormat="1" x14ac:dyDescent="0.2">
      <c r="B148" s="1" t="s">
        <v>184</v>
      </c>
      <c r="C148" s="1" t="s">
        <v>40</v>
      </c>
      <c r="D148" s="1" t="s">
        <v>185</v>
      </c>
      <c r="F148" s="1" t="s">
        <v>186</v>
      </c>
      <c r="G148" s="9"/>
      <c r="H148" s="10">
        <v>10</v>
      </c>
      <c r="I148" s="10">
        <v>15</v>
      </c>
      <c r="J148" s="10">
        <v>17</v>
      </c>
      <c r="K148" s="10">
        <v>14</v>
      </c>
      <c r="L148" s="10">
        <v>19</v>
      </c>
      <c r="M148" s="10">
        <v>19</v>
      </c>
      <c r="N148" s="10">
        <v>14</v>
      </c>
      <c r="O148" s="10">
        <v>21</v>
      </c>
      <c r="P148" s="10">
        <v>20</v>
      </c>
      <c r="Q148" s="10">
        <v>19</v>
      </c>
      <c r="R148" s="10">
        <v>22</v>
      </c>
      <c r="S148" s="10">
        <v>18</v>
      </c>
      <c r="T148" s="10">
        <v>10</v>
      </c>
      <c r="U148" s="10">
        <v>16</v>
      </c>
      <c r="V148" s="10">
        <v>22</v>
      </c>
      <c r="W148" s="10">
        <v>21</v>
      </c>
      <c r="X148" s="10">
        <v>24</v>
      </c>
      <c r="Y148" s="10">
        <v>20</v>
      </c>
      <c r="Z148" s="10">
        <v>15</v>
      </c>
      <c r="AA148" s="10">
        <v>23</v>
      </c>
      <c r="AB148"/>
      <c r="AC148" s="24"/>
      <c r="AD148" s="18"/>
      <c r="AE148" s="18"/>
      <c r="AF148" s="18"/>
    </row>
    <row r="149" spans="1:32" s="1" customFormat="1" x14ac:dyDescent="0.2">
      <c r="B149" s="1" t="s">
        <v>184</v>
      </c>
      <c r="C149" s="1" t="s">
        <v>40</v>
      </c>
      <c r="D149" s="18" t="s">
        <v>187</v>
      </c>
      <c r="E149" s="18"/>
      <c r="F149" s="18" t="s">
        <v>188</v>
      </c>
      <c r="G149" s="9"/>
      <c r="H149" s="10">
        <v>6</v>
      </c>
      <c r="I149" s="10">
        <v>9</v>
      </c>
      <c r="J149" s="10">
        <v>4</v>
      </c>
      <c r="K149" s="10">
        <v>6</v>
      </c>
      <c r="L149" s="10">
        <v>10</v>
      </c>
      <c r="M149" s="10">
        <v>15</v>
      </c>
      <c r="N149" s="10">
        <v>11</v>
      </c>
      <c r="O149" s="10">
        <v>9</v>
      </c>
      <c r="P149" s="10">
        <v>9</v>
      </c>
      <c r="Q149" s="10">
        <v>4</v>
      </c>
      <c r="R149" s="10">
        <v>4</v>
      </c>
      <c r="S149" s="10"/>
      <c r="T149" s="10"/>
      <c r="U149" s="10"/>
      <c r="V149" s="10"/>
      <c r="W149" s="10"/>
      <c r="X149" s="10"/>
      <c r="Y149" s="10"/>
      <c r="Z149" s="10"/>
      <c r="AA149" s="10"/>
      <c r="AB149"/>
      <c r="AC149" s="24"/>
      <c r="AD149" s="18"/>
      <c r="AE149" s="18"/>
      <c r="AF149" s="18"/>
    </row>
    <row r="150" spans="1:32" s="1" customFormat="1" x14ac:dyDescent="0.2">
      <c r="B150" s="1" t="s">
        <v>184</v>
      </c>
      <c r="C150" s="1" t="s">
        <v>40</v>
      </c>
      <c r="D150" s="18" t="s">
        <v>189</v>
      </c>
      <c r="E150" s="18"/>
      <c r="F150" s="18" t="s">
        <v>190</v>
      </c>
      <c r="G150" s="9"/>
      <c r="H150" s="10">
        <v>114</v>
      </c>
      <c r="I150" s="10">
        <v>111</v>
      </c>
      <c r="J150" s="10">
        <v>133</v>
      </c>
      <c r="K150" s="10">
        <v>128</v>
      </c>
      <c r="L150" s="10">
        <v>131</v>
      </c>
      <c r="M150" s="10">
        <v>137</v>
      </c>
      <c r="N150" s="10">
        <v>128</v>
      </c>
      <c r="O150" s="10">
        <v>117</v>
      </c>
      <c r="P150" s="10">
        <v>86</v>
      </c>
      <c r="Q150" s="10">
        <v>32</v>
      </c>
      <c r="R150" s="10">
        <v>1</v>
      </c>
      <c r="S150" s="10"/>
      <c r="T150" s="10"/>
      <c r="U150" s="10"/>
      <c r="V150" s="10"/>
      <c r="W150" s="10"/>
      <c r="X150" s="10"/>
      <c r="Y150" s="10"/>
      <c r="Z150" s="10"/>
      <c r="AA150" s="10"/>
      <c r="AB150"/>
      <c r="AC150" s="24"/>
      <c r="AD150" s="18"/>
      <c r="AE150" s="18"/>
      <c r="AF150" s="18"/>
    </row>
    <row r="151" spans="1:32" s="1" customFormat="1" x14ac:dyDescent="0.2">
      <c r="B151" s="1" t="s">
        <v>184</v>
      </c>
      <c r="C151" s="1" t="s">
        <v>40</v>
      </c>
      <c r="D151" s="1" t="s">
        <v>191</v>
      </c>
      <c r="F151" s="1" t="s">
        <v>184</v>
      </c>
      <c r="G151" s="9" t="s">
        <v>36</v>
      </c>
      <c r="H151" s="10"/>
      <c r="I151" s="10"/>
      <c r="J151" s="10"/>
      <c r="K151" s="10"/>
      <c r="L151" s="10"/>
      <c r="M151" s="10">
        <v>1</v>
      </c>
      <c r="N151" s="10">
        <v>2</v>
      </c>
      <c r="O151" s="10">
        <v>1</v>
      </c>
      <c r="P151" s="10">
        <v>13</v>
      </c>
      <c r="Q151" s="10">
        <v>30</v>
      </c>
      <c r="R151" s="10">
        <v>73</v>
      </c>
      <c r="S151" s="10">
        <v>58</v>
      </c>
      <c r="T151" s="10">
        <v>64</v>
      </c>
      <c r="U151" s="10">
        <v>55</v>
      </c>
      <c r="V151" s="10">
        <v>37</v>
      </c>
      <c r="W151" s="10">
        <v>42</v>
      </c>
      <c r="X151" s="10">
        <v>29</v>
      </c>
      <c r="Y151" s="10">
        <v>17</v>
      </c>
      <c r="Z151" s="10">
        <v>9</v>
      </c>
      <c r="AA151" s="10">
        <v>7</v>
      </c>
      <c r="AB151"/>
      <c r="AC151" s="24"/>
      <c r="AD151" s="18"/>
      <c r="AE151" s="18"/>
      <c r="AF151" s="18"/>
    </row>
    <row r="152" spans="1:32" s="1" customFormat="1" x14ac:dyDescent="0.2">
      <c r="B152" s="1" t="s">
        <v>184</v>
      </c>
      <c r="C152" s="1" t="s">
        <v>40</v>
      </c>
      <c r="D152" s="1" t="s">
        <v>192</v>
      </c>
      <c r="F152" s="1" t="s">
        <v>193</v>
      </c>
      <c r="G152" s="9"/>
      <c r="H152" s="10">
        <v>20</v>
      </c>
      <c r="I152" s="10">
        <v>24</v>
      </c>
      <c r="J152" s="10">
        <v>28</v>
      </c>
      <c r="K152" s="10">
        <v>29</v>
      </c>
      <c r="L152" s="10">
        <v>39</v>
      </c>
      <c r="M152" s="10">
        <v>29</v>
      </c>
      <c r="N152" s="10">
        <v>36</v>
      </c>
      <c r="O152" s="10">
        <v>34</v>
      </c>
      <c r="P152" s="10">
        <v>33</v>
      </c>
      <c r="Q152" s="10">
        <v>37</v>
      </c>
      <c r="R152" s="10">
        <v>34</v>
      </c>
      <c r="S152" s="10">
        <v>34</v>
      </c>
      <c r="T152" s="10">
        <v>27</v>
      </c>
      <c r="U152" s="10">
        <v>32</v>
      </c>
      <c r="V152" s="10">
        <v>30</v>
      </c>
      <c r="W152" s="10">
        <v>23</v>
      </c>
      <c r="X152" s="10">
        <v>22</v>
      </c>
      <c r="Y152" s="10">
        <v>12</v>
      </c>
      <c r="Z152" s="10">
        <v>16</v>
      </c>
      <c r="AA152" s="10">
        <v>8</v>
      </c>
      <c r="AB152"/>
      <c r="AC152" s="24"/>
      <c r="AD152" s="18"/>
      <c r="AE152" s="18"/>
      <c r="AF152" s="18"/>
    </row>
    <row r="153" spans="1:32" s="1" customFormat="1" x14ac:dyDescent="0.2">
      <c r="B153" s="1" t="s">
        <v>184</v>
      </c>
      <c r="C153" s="1" t="s">
        <v>40</v>
      </c>
      <c r="D153" s="19" t="s">
        <v>194</v>
      </c>
      <c r="F153" s="1" t="s">
        <v>195</v>
      </c>
      <c r="G153" s="9"/>
      <c r="H153" s="10">
        <v>7</v>
      </c>
      <c r="I153" s="10">
        <v>7</v>
      </c>
      <c r="J153" s="10">
        <v>4</v>
      </c>
      <c r="K153" s="10">
        <v>7</v>
      </c>
      <c r="L153" s="10">
        <v>4</v>
      </c>
      <c r="M153" s="10">
        <v>2</v>
      </c>
      <c r="N153" s="10">
        <v>4</v>
      </c>
      <c r="O153" s="10"/>
      <c r="P153" s="10">
        <v>5</v>
      </c>
      <c r="Q153" s="10">
        <v>1</v>
      </c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/>
      <c r="AC153" s="24"/>
      <c r="AD153" s="18"/>
      <c r="AE153" s="18"/>
      <c r="AF153" s="18"/>
    </row>
    <row r="154" spans="1:32" s="1" customFormat="1" ht="7.5" customHeight="1" x14ac:dyDescent="0.2">
      <c r="G154" s="9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/>
      <c r="AC154" s="24"/>
      <c r="AD154" s="18"/>
      <c r="AE154" s="18"/>
      <c r="AF154" s="18"/>
    </row>
    <row r="155" spans="1:32" s="1" customFormat="1" x14ac:dyDescent="0.2">
      <c r="B155" s="1" t="s">
        <v>196</v>
      </c>
      <c r="C155" s="1" t="s">
        <v>179</v>
      </c>
      <c r="D155" s="19" t="s">
        <v>197</v>
      </c>
      <c r="F155" s="18" t="s">
        <v>198</v>
      </c>
      <c r="G155" s="9"/>
      <c r="H155" s="10">
        <v>142</v>
      </c>
      <c r="I155" s="10">
        <v>152</v>
      </c>
      <c r="J155" s="10">
        <v>113</v>
      </c>
      <c r="K155" s="10">
        <v>112</v>
      </c>
      <c r="L155" s="10">
        <v>70</v>
      </c>
      <c r="M155" s="10">
        <v>82</v>
      </c>
      <c r="N155" s="10">
        <v>72</v>
      </c>
      <c r="O155" s="10">
        <v>107</v>
      </c>
      <c r="P155" s="10">
        <v>118</v>
      </c>
      <c r="Q155" s="10">
        <v>140</v>
      </c>
      <c r="R155" s="10">
        <v>122</v>
      </c>
      <c r="S155" s="10">
        <v>153</v>
      </c>
      <c r="T155" s="10">
        <v>165</v>
      </c>
      <c r="U155" s="10">
        <v>159</v>
      </c>
      <c r="V155" s="10">
        <v>195</v>
      </c>
      <c r="W155" s="10">
        <v>229</v>
      </c>
      <c r="X155" s="10">
        <v>201</v>
      </c>
      <c r="Y155" s="10">
        <v>181</v>
      </c>
      <c r="Z155" s="10">
        <v>212</v>
      </c>
      <c r="AA155" s="10">
        <v>230</v>
      </c>
      <c r="AB155"/>
      <c r="AC155" s="24"/>
      <c r="AD155" s="18"/>
      <c r="AE155" s="18"/>
      <c r="AF155" s="18"/>
    </row>
    <row r="156" spans="1:32" s="1" customFormat="1" x14ac:dyDescent="0.2">
      <c r="B156" s="1" t="s">
        <v>196</v>
      </c>
      <c r="C156" s="1" t="s">
        <v>179</v>
      </c>
      <c r="D156" s="19" t="s">
        <v>341</v>
      </c>
      <c r="F156" s="1" t="s">
        <v>200</v>
      </c>
      <c r="G156" s="9"/>
      <c r="H156" s="10">
        <v>20</v>
      </c>
      <c r="I156" s="10">
        <v>31</v>
      </c>
      <c r="J156" s="10">
        <v>23</v>
      </c>
      <c r="K156" s="10">
        <v>17</v>
      </c>
      <c r="L156" s="10">
        <v>18</v>
      </c>
      <c r="M156" s="10">
        <v>17</v>
      </c>
      <c r="N156" s="10">
        <v>27</v>
      </c>
      <c r="O156" s="10">
        <v>28</v>
      </c>
      <c r="P156" s="10">
        <v>35</v>
      </c>
      <c r="Q156" s="10">
        <v>38</v>
      </c>
      <c r="R156" s="10">
        <v>40</v>
      </c>
      <c r="S156" s="10">
        <v>44</v>
      </c>
      <c r="T156" s="10">
        <v>22</v>
      </c>
      <c r="U156" s="10">
        <v>26</v>
      </c>
      <c r="V156" s="10">
        <v>4</v>
      </c>
      <c r="W156" s="10"/>
      <c r="X156" s="10">
        <v>17</v>
      </c>
      <c r="Y156" s="10">
        <v>17</v>
      </c>
      <c r="Z156" s="10">
        <v>39</v>
      </c>
      <c r="AA156" s="10"/>
      <c r="AB156"/>
      <c r="AC156" s="24"/>
      <c r="AD156" s="18"/>
      <c r="AE156" s="18"/>
      <c r="AF156" s="18"/>
    </row>
    <row r="157" spans="1:32" s="1" customFormat="1" ht="13.5" thickBot="1" x14ac:dyDescent="0.25">
      <c r="B157" s="1" t="s">
        <v>196</v>
      </c>
      <c r="C157" s="1" t="s">
        <v>179</v>
      </c>
      <c r="D157" s="19" t="s">
        <v>346</v>
      </c>
      <c r="F157" s="19" t="s">
        <v>347</v>
      </c>
      <c r="G157" s="9"/>
      <c r="H157" s="10">
        <v>3</v>
      </c>
      <c r="I157" s="10"/>
      <c r="J157" s="10">
        <v>1</v>
      </c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/>
      <c r="AC157" s="24"/>
      <c r="AD157" s="18"/>
      <c r="AE157" s="18"/>
      <c r="AF157" s="18"/>
    </row>
    <row r="158" spans="1:32" s="1" customFormat="1" ht="13.5" thickTop="1" x14ac:dyDescent="0.2">
      <c r="B158" s="1" t="s">
        <v>196</v>
      </c>
      <c r="C158" s="1" t="s">
        <v>179</v>
      </c>
      <c r="D158" s="19" t="s">
        <v>197</v>
      </c>
      <c r="F158" s="25" t="s">
        <v>201</v>
      </c>
      <c r="G158" s="9"/>
      <c r="H158" s="22">
        <f>SUM(H155:H157)</f>
        <v>165</v>
      </c>
      <c r="I158" s="22">
        <f>SUM(I155:I157)</f>
        <v>183</v>
      </c>
      <c r="J158" s="22">
        <f>SUM(J155:J157)</f>
        <v>137</v>
      </c>
      <c r="K158" s="22">
        <f t="shared" ref="K158" si="20">SUM(K155:K156)</f>
        <v>129</v>
      </c>
      <c r="L158" s="22">
        <f t="shared" ref="L158:M158" si="21">SUM(L155:L156)</f>
        <v>88</v>
      </c>
      <c r="M158" s="22">
        <f t="shared" si="21"/>
        <v>99</v>
      </c>
      <c r="N158" s="22">
        <f t="shared" ref="N158:AA158" si="22">SUM(N155:N156)</f>
        <v>99</v>
      </c>
      <c r="O158" s="22">
        <f t="shared" si="22"/>
        <v>135</v>
      </c>
      <c r="P158" s="22">
        <f t="shared" si="22"/>
        <v>153</v>
      </c>
      <c r="Q158" s="22">
        <f t="shared" si="22"/>
        <v>178</v>
      </c>
      <c r="R158" s="22">
        <f t="shared" si="22"/>
        <v>162</v>
      </c>
      <c r="S158" s="22">
        <f t="shared" si="22"/>
        <v>197</v>
      </c>
      <c r="T158" s="22">
        <f t="shared" si="22"/>
        <v>187</v>
      </c>
      <c r="U158" s="22">
        <f t="shared" si="22"/>
        <v>185</v>
      </c>
      <c r="V158" s="22">
        <f t="shared" si="22"/>
        <v>199</v>
      </c>
      <c r="W158" s="22">
        <f t="shared" si="22"/>
        <v>229</v>
      </c>
      <c r="X158" s="22">
        <f t="shared" si="22"/>
        <v>218</v>
      </c>
      <c r="Y158" s="22">
        <f t="shared" si="22"/>
        <v>198</v>
      </c>
      <c r="Z158" s="22">
        <f t="shared" si="22"/>
        <v>251</v>
      </c>
      <c r="AA158" s="22">
        <f t="shared" si="22"/>
        <v>230</v>
      </c>
      <c r="AB158"/>
      <c r="AC158" s="24"/>
      <c r="AD158" s="18"/>
      <c r="AE158" s="18"/>
      <c r="AF158" s="18"/>
    </row>
    <row r="159" spans="1:32" s="1" customFormat="1" x14ac:dyDescent="0.2">
      <c r="B159" s="1" t="s">
        <v>196</v>
      </c>
      <c r="C159" s="1" t="s">
        <v>40</v>
      </c>
      <c r="D159" s="1" t="s">
        <v>202</v>
      </c>
      <c r="F159" s="1" t="s">
        <v>203</v>
      </c>
      <c r="G159" s="9" t="s">
        <v>36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>
        <v>4</v>
      </c>
      <c r="Z159" s="10">
        <v>19</v>
      </c>
      <c r="AA159" s="10">
        <v>27</v>
      </c>
      <c r="AB159"/>
      <c r="AC159" s="24"/>
      <c r="AD159" s="18"/>
      <c r="AE159" s="18"/>
      <c r="AF159" s="18"/>
    </row>
    <row r="160" spans="1:32" s="1" customFormat="1" ht="7.5" customHeight="1" x14ac:dyDescent="0.2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/>
      <c r="AC160" s="24"/>
      <c r="AD160" s="18"/>
      <c r="AE160" s="18"/>
      <c r="AF160" s="18"/>
    </row>
    <row r="161" spans="1:32" s="1" customFormat="1" x14ac:dyDescent="0.2">
      <c r="B161" s="19" t="s">
        <v>204</v>
      </c>
      <c r="C161" s="1" t="s">
        <v>40</v>
      </c>
      <c r="D161" s="1" t="s">
        <v>205</v>
      </c>
      <c r="F161" s="1" t="s">
        <v>206</v>
      </c>
      <c r="G161" s="9"/>
      <c r="H161" s="10">
        <v>7</v>
      </c>
      <c r="I161" s="10">
        <v>8</v>
      </c>
      <c r="J161" s="10">
        <v>8</v>
      </c>
      <c r="K161" s="10">
        <v>7</v>
      </c>
      <c r="L161" s="10">
        <v>10</v>
      </c>
      <c r="M161" s="10">
        <v>11</v>
      </c>
      <c r="N161" s="10">
        <v>9</v>
      </c>
      <c r="O161" s="10">
        <v>6</v>
      </c>
      <c r="P161" s="10">
        <v>15</v>
      </c>
      <c r="Q161" s="10">
        <v>4</v>
      </c>
      <c r="R161" s="10">
        <v>13</v>
      </c>
      <c r="S161" s="10">
        <v>16</v>
      </c>
      <c r="T161" s="10">
        <v>8</v>
      </c>
      <c r="U161" s="10">
        <v>6</v>
      </c>
      <c r="V161" s="10">
        <v>6</v>
      </c>
      <c r="W161" s="10">
        <v>3</v>
      </c>
      <c r="X161" s="10"/>
      <c r="Y161" s="10"/>
      <c r="Z161" s="10"/>
      <c r="AA161" s="10"/>
      <c r="AB161"/>
      <c r="AC161" s="24"/>
      <c r="AD161" s="18"/>
      <c r="AE161" s="18"/>
      <c r="AF161" s="18"/>
    </row>
    <row r="162" spans="1:32" s="1" customFormat="1" x14ac:dyDescent="0.2">
      <c r="B162" s="19" t="s">
        <v>204</v>
      </c>
      <c r="C162" s="1" t="s">
        <v>40</v>
      </c>
      <c r="D162" s="1" t="s">
        <v>207</v>
      </c>
      <c r="F162" s="1" t="s">
        <v>208</v>
      </c>
      <c r="G162" s="9"/>
      <c r="H162" s="10">
        <v>4</v>
      </c>
      <c r="I162" s="10">
        <v>5</v>
      </c>
      <c r="J162" s="10">
        <v>4</v>
      </c>
      <c r="K162" s="10">
        <v>4</v>
      </c>
      <c r="L162" s="10">
        <v>7</v>
      </c>
      <c r="M162" s="10">
        <v>7</v>
      </c>
      <c r="N162" s="10">
        <v>13</v>
      </c>
      <c r="O162" s="10">
        <v>10</v>
      </c>
      <c r="P162" s="10">
        <v>16</v>
      </c>
      <c r="Q162" s="10">
        <v>14</v>
      </c>
      <c r="R162" s="10">
        <v>11</v>
      </c>
      <c r="S162" s="10">
        <v>10</v>
      </c>
      <c r="T162" s="10">
        <v>10</v>
      </c>
      <c r="U162" s="10">
        <v>11</v>
      </c>
      <c r="V162" s="10">
        <v>17</v>
      </c>
      <c r="W162" s="10">
        <v>31</v>
      </c>
      <c r="X162" s="10">
        <v>28</v>
      </c>
      <c r="Y162" s="10">
        <v>44</v>
      </c>
      <c r="Z162" s="10">
        <v>35</v>
      </c>
      <c r="AA162" s="10">
        <v>36</v>
      </c>
      <c r="AB162"/>
      <c r="AC162" s="24"/>
      <c r="AD162" s="18"/>
      <c r="AE162" s="18"/>
      <c r="AF162" s="18"/>
    </row>
    <row r="163" spans="1:32" s="1" customFormat="1" x14ac:dyDescent="0.2">
      <c r="B163" s="19" t="s">
        <v>204</v>
      </c>
      <c r="C163" s="1" t="s">
        <v>40</v>
      </c>
      <c r="D163" s="1" t="s">
        <v>209</v>
      </c>
      <c r="F163" s="1" t="s">
        <v>210</v>
      </c>
      <c r="G163" s="9"/>
      <c r="H163" s="10">
        <v>2</v>
      </c>
      <c r="I163" s="10">
        <v>3</v>
      </c>
      <c r="J163" s="10">
        <v>3</v>
      </c>
      <c r="K163" s="10">
        <v>7</v>
      </c>
      <c r="L163" s="10">
        <v>9</v>
      </c>
      <c r="M163" s="10">
        <v>4</v>
      </c>
      <c r="N163" s="10">
        <v>2</v>
      </c>
      <c r="O163" s="10">
        <v>4</v>
      </c>
      <c r="P163" s="10">
        <v>1</v>
      </c>
      <c r="Q163" s="10">
        <v>7</v>
      </c>
      <c r="R163" s="10">
        <v>4</v>
      </c>
      <c r="S163" s="10">
        <v>5</v>
      </c>
      <c r="T163" s="10">
        <v>3</v>
      </c>
      <c r="U163" s="10">
        <v>4</v>
      </c>
      <c r="V163" s="10">
        <v>3</v>
      </c>
      <c r="W163" s="10">
        <v>2</v>
      </c>
      <c r="X163" s="10"/>
      <c r="Y163" s="10"/>
      <c r="Z163" s="10"/>
      <c r="AA163" s="10"/>
      <c r="AB163"/>
      <c r="AC163" s="24"/>
      <c r="AD163" s="18"/>
      <c r="AE163" s="18"/>
      <c r="AF163" s="18"/>
    </row>
    <row r="164" spans="1:32" s="1" customFormat="1" x14ac:dyDescent="0.2">
      <c r="B164" s="19" t="s">
        <v>204</v>
      </c>
      <c r="C164" s="1" t="s">
        <v>40</v>
      </c>
      <c r="D164" s="1" t="s">
        <v>211</v>
      </c>
      <c r="F164" s="1" t="s">
        <v>212</v>
      </c>
      <c r="G164" s="9"/>
      <c r="H164" s="10">
        <v>13</v>
      </c>
      <c r="I164" s="10">
        <v>17</v>
      </c>
      <c r="J164" s="10">
        <v>19</v>
      </c>
      <c r="K164" s="10">
        <v>23</v>
      </c>
      <c r="L164" s="10">
        <v>21</v>
      </c>
      <c r="M164" s="10">
        <v>31</v>
      </c>
      <c r="N164" s="10">
        <v>21</v>
      </c>
      <c r="O164" s="10">
        <v>14</v>
      </c>
      <c r="P164" s="10">
        <v>17</v>
      </c>
      <c r="Q164" s="10">
        <v>16</v>
      </c>
      <c r="R164" s="10">
        <v>12</v>
      </c>
      <c r="S164" s="10">
        <v>11</v>
      </c>
      <c r="T164" s="10">
        <v>4</v>
      </c>
      <c r="U164" s="10">
        <v>9</v>
      </c>
      <c r="V164" s="10">
        <v>12</v>
      </c>
      <c r="W164" s="10">
        <v>6</v>
      </c>
      <c r="X164" s="10"/>
      <c r="Y164" s="10"/>
      <c r="Z164" s="10"/>
      <c r="AA164" s="10"/>
      <c r="AB164"/>
      <c r="AC164" s="24"/>
      <c r="AD164" s="18"/>
      <c r="AE164" s="18"/>
      <c r="AF164" s="18"/>
    </row>
    <row r="165" spans="1:32" customFormat="1" x14ac:dyDescent="0.2">
      <c r="A165" s="1"/>
      <c r="B165" s="19" t="s">
        <v>204</v>
      </c>
      <c r="C165" s="1" t="s">
        <v>179</v>
      </c>
      <c r="D165" s="1" t="s">
        <v>213</v>
      </c>
      <c r="E165" s="1"/>
      <c r="F165" s="1" t="s">
        <v>214</v>
      </c>
      <c r="G165" s="9" t="s">
        <v>36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>
        <v>2</v>
      </c>
      <c r="AC165" s="24"/>
      <c r="AD165" s="18"/>
      <c r="AE165" s="18"/>
      <c r="AF165" s="18"/>
    </row>
    <row r="166" spans="1:32" customFormat="1" ht="7.5" customHeight="1" x14ac:dyDescent="0.2">
      <c r="A166" s="1"/>
      <c r="B166" s="1"/>
      <c r="C166" s="1"/>
      <c r="D166" s="1"/>
      <c r="E166" s="1"/>
      <c r="F166" s="1"/>
      <c r="G166" s="17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C166" s="24"/>
      <c r="AD166" s="18"/>
      <c r="AE166" s="18"/>
      <c r="AF166" s="18"/>
    </row>
    <row r="167" spans="1:32" customFormat="1" x14ac:dyDescent="0.2">
      <c r="A167" s="1"/>
      <c r="B167" s="1" t="s">
        <v>215</v>
      </c>
      <c r="C167" s="1" t="s">
        <v>23</v>
      </c>
      <c r="D167" s="1" t="s">
        <v>216</v>
      </c>
      <c r="E167" s="1"/>
      <c r="F167" s="1" t="s">
        <v>215</v>
      </c>
      <c r="G167" s="17"/>
      <c r="H167" s="10"/>
      <c r="I167" s="10"/>
      <c r="J167" s="10"/>
      <c r="K167" s="10"/>
      <c r="L167" s="10"/>
      <c r="M167" s="10">
        <v>2</v>
      </c>
      <c r="N167" s="10">
        <v>3</v>
      </c>
      <c r="O167" s="10">
        <v>2</v>
      </c>
      <c r="P167" s="10">
        <v>2</v>
      </c>
      <c r="Q167" s="10"/>
      <c r="R167" s="10">
        <v>2</v>
      </c>
      <c r="S167" s="10"/>
      <c r="T167" s="10">
        <v>5</v>
      </c>
      <c r="U167" s="10">
        <v>2</v>
      </c>
      <c r="V167" s="10">
        <v>3</v>
      </c>
      <c r="W167" s="10">
        <v>1</v>
      </c>
      <c r="X167" s="10">
        <v>1</v>
      </c>
      <c r="Y167" s="10">
        <v>1</v>
      </c>
      <c r="Z167" s="10"/>
      <c r="AA167" s="10">
        <v>1</v>
      </c>
      <c r="AC167" s="24"/>
      <c r="AD167" s="18"/>
      <c r="AE167" s="18"/>
      <c r="AF167" s="18"/>
    </row>
    <row r="168" spans="1:32" customFormat="1" x14ac:dyDescent="0.2">
      <c r="A168" s="1"/>
      <c r="B168" s="1" t="s">
        <v>215</v>
      </c>
      <c r="C168" s="1" t="s">
        <v>40</v>
      </c>
      <c r="D168" s="1" t="s">
        <v>216</v>
      </c>
      <c r="E168" s="1"/>
      <c r="F168" s="1" t="s">
        <v>215</v>
      </c>
      <c r="G168" s="17"/>
      <c r="H168" s="10">
        <v>89</v>
      </c>
      <c r="I168" s="10">
        <v>114</v>
      </c>
      <c r="J168" s="10">
        <v>131</v>
      </c>
      <c r="K168" s="10">
        <v>128</v>
      </c>
      <c r="L168" s="10">
        <v>120</v>
      </c>
      <c r="M168" s="10">
        <v>116</v>
      </c>
      <c r="N168" s="10">
        <v>124</v>
      </c>
      <c r="O168" s="10">
        <v>104</v>
      </c>
      <c r="P168" s="10">
        <v>93</v>
      </c>
      <c r="Q168" s="10">
        <v>104</v>
      </c>
      <c r="R168" s="10">
        <v>99</v>
      </c>
      <c r="S168" s="10">
        <v>109</v>
      </c>
      <c r="T168" s="10">
        <v>106</v>
      </c>
      <c r="U168" s="10">
        <v>94</v>
      </c>
      <c r="V168" s="10">
        <v>96</v>
      </c>
      <c r="W168" s="10">
        <v>90</v>
      </c>
      <c r="X168" s="10">
        <v>84</v>
      </c>
      <c r="Y168" s="10">
        <v>47</v>
      </c>
      <c r="Z168" s="10">
        <v>50</v>
      </c>
      <c r="AA168" s="10">
        <v>50</v>
      </c>
      <c r="AC168" s="24"/>
      <c r="AD168" s="18"/>
      <c r="AE168" s="18"/>
      <c r="AF168" s="18"/>
    </row>
    <row r="169" spans="1:32" customFormat="1" ht="7.5" customHeight="1" x14ac:dyDescent="0.2">
      <c r="A169" s="1"/>
      <c r="B169" s="1"/>
      <c r="C169" s="1"/>
      <c r="D169" s="1"/>
      <c r="E169" s="1"/>
      <c r="F169" s="1"/>
      <c r="G169" s="17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C169" s="24"/>
      <c r="AD169" s="18"/>
      <c r="AE169" s="18"/>
      <c r="AF169" s="18"/>
    </row>
    <row r="170" spans="1:32" s="1" customFormat="1" ht="12.75" customHeight="1" x14ac:dyDescent="0.2">
      <c r="B170" s="19" t="s">
        <v>167</v>
      </c>
      <c r="C170" s="1" t="s">
        <v>40</v>
      </c>
      <c r="D170" s="19" t="s">
        <v>217</v>
      </c>
      <c r="F170" s="19" t="s">
        <v>103</v>
      </c>
      <c r="G170" s="17"/>
      <c r="H170" s="10">
        <v>24</v>
      </c>
      <c r="I170" s="10">
        <v>20</v>
      </c>
      <c r="J170" s="10">
        <v>26</v>
      </c>
      <c r="K170" s="10">
        <v>19</v>
      </c>
      <c r="L170" s="10">
        <v>14</v>
      </c>
      <c r="M170" s="10">
        <v>14</v>
      </c>
      <c r="N170" s="10">
        <v>18</v>
      </c>
      <c r="O170" s="10">
        <v>17</v>
      </c>
      <c r="P170" s="10">
        <v>6</v>
      </c>
      <c r="Q170" s="10">
        <v>5</v>
      </c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/>
      <c r="AC170" s="24"/>
    </row>
    <row r="171" spans="1:32" customFormat="1" ht="7.5" customHeight="1" x14ac:dyDescent="0.2">
      <c r="A171" s="1"/>
      <c r="B171" s="1"/>
      <c r="C171" s="1"/>
      <c r="D171" s="1"/>
      <c r="E171" s="1"/>
      <c r="F171" s="1"/>
      <c r="G171" s="14"/>
      <c r="H171" s="18"/>
      <c r="I171" s="18"/>
      <c r="J171" s="18"/>
      <c r="K171" s="18"/>
      <c r="L171" s="18"/>
      <c r="M171" s="18"/>
      <c r="N171" s="1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27"/>
      <c r="AA171" s="27"/>
      <c r="AB171" s="1"/>
      <c r="AC171" s="24"/>
      <c r="AD171" s="18"/>
      <c r="AE171" s="18"/>
      <c r="AF171" s="18"/>
    </row>
    <row r="172" spans="1:32" customFormat="1" x14ac:dyDescent="0.2">
      <c r="A172" s="1"/>
      <c r="B172" s="1"/>
      <c r="C172" s="1"/>
      <c r="D172" s="2" t="s">
        <v>218</v>
      </c>
      <c r="E172" s="1"/>
      <c r="F172" s="1"/>
      <c r="G172" s="14"/>
      <c r="H172" s="24">
        <f t="shared" ref="H172" si="23">SUM(H139,H144,H158)</f>
        <v>172</v>
      </c>
      <c r="I172" s="24">
        <f t="shared" ref="I172:AA172" si="24">SUM(I139,I144,I158)</f>
        <v>190</v>
      </c>
      <c r="J172" s="24">
        <f t="shared" si="24"/>
        <v>140</v>
      </c>
      <c r="K172" s="24">
        <f t="shared" si="24"/>
        <v>134</v>
      </c>
      <c r="L172" s="24">
        <f t="shared" si="24"/>
        <v>93</v>
      </c>
      <c r="M172" s="24">
        <f t="shared" si="24"/>
        <v>116</v>
      </c>
      <c r="N172" s="24">
        <f t="shared" si="24"/>
        <v>122</v>
      </c>
      <c r="O172" s="24">
        <f t="shared" si="24"/>
        <v>153</v>
      </c>
      <c r="P172" s="24">
        <f t="shared" si="24"/>
        <v>177</v>
      </c>
      <c r="Q172" s="24">
        <f t="shared" si="24"/>
        <v>210</v>
      </c>
      <c r="R172" s="24">
        <f t="shared" si="24"/>
        <v>190</v>
      </c>
      <c r="S172" s="24">
        <f t="shared" si="24"/>
        <v>231</v>
      </c>
      <c r="T172" s="24">
        <f t="shared" si="24"/>
        <v>229</v>
      </c>
      <c r="U172" s="24">
        <f t="shared" si="24"/>
        <v>237</v>
      </c>
      <c r="V172" s="24">
        <f t="shared" si="24"/>
        <v>248</v>
      </c>
      <c r="W172" s="24">
        <f t="shared" si="24"/>
        <v>293</v>
      </c>
      <c r="X172" s="24">
        <f t="shared" si="24"/>
        <v>257</v>
      </c>
      <c r="Y172" s="24">
        <f t="shared" si="24"/>
        <v>240</v>
      </c>
      <c r="Z172" s="24">
        <f t="shared" si="24"/>
        <v>289</v>
      </c>
      <c r="AA172" s="24">
        <f t="shared" si="24"/>
        <v>283</v>
      </c>
      <c r="AC172" s="24"/>
      <c r="AD172" s="18"/>
      <c r="AE172" s="18"/>
      <c r="AF172" s="18"/>
    </row>
    <row r="173" spans="1:32" customFormat="1" ht="13.5" thickBot="1" x14ac:dyDescent="0.25">
      <c r="A173" s="1"/>
      <c r="B173" s="1"/>
      <c r="C173" s="42"/>
      <c r="D173" s="30" t="s">
        <v>219</v>
      </c>
      <c r="E173" s="42"/>
      <c r="F173" s="1"/>
      <c r="G173" s="17"/>
      <c r="H173" s="10">
        <f t="shared" ref="H173:I173" si="25">H174-H172</f>
        <v>384</v>
      </c>
      <c r="I173" s="10">
        <f t="shared" si="25"/>
        <v>427</v>
      </c>
      <c r="J173" s="10">
        <f t="shared" ref="J173:K173" si="26">J174-J172</f>
        <v>475</v>
      </c>
      <c r="K173" s="10">
        <f t="shared" si="26"/>
        <v>495</v>
      </c>
      <c r="L173" s="10">
        <f t="shared" ref="L173:M173" si="27">L174-L172</f>
        <v>503</v>
      </c>
      <c r="M173" s="10">
        <f t="shared" si="27"/>
        <v>520</v>
      </c>
      <c r="N173" s="10">
        <f t="shared" ref="N173:AA173" si="28">N174-N172</f>
        <v>510</v>
      </c>
      <c r="O173" s="10">
        <f t="shared" si="28"/>
        <v>441</v>
      </c>
      <c r="P173" s="10">
        <f t="shared" si="28"/>
        <v>425</v>
      </c>
      <c r="Q173" s="10">
        <f t="shared" si="28"/>
        <v>377</v>
      </c>
      <c r="R173" s="10">
        <f t="shared" si="28"/>
        <v>366</v>
      </c>
      <c r="S173" s="10">
        <f t="shared" si="28"/>
        <v>329</v>
      </c>
      <c r="T173" s="10">
        <f t="shared" si="28"/>
        <v>315</v>
      </c>
      <c r="U173" s="10">
        <f t="shared" si="28"/>
        <v>275</v>
      </c>
      <c r="V173" s="10">
        <f t="shared" si="28"/>
        <v>271</v>
      </c>
      <c r="W173" s="10">
        <f t="shared" si="28"/>
        <v>270</v>
      </c>
      <c r="X173" s="10">
        <f t="shared" si="28"/>
        <v>234</v>
      </c>
      <c r="Y173" s="10">
        <f t="shared" si="28"/>
        <v>192</v>
      </c>
      <c r="Z173" s="10">
        <f t="shared" si="28"/>
        <v>187</v>
      </c>
      <c r="AA173" s="10">
        <f t="shared" si="28"/>
        <v>197</v>
      </c>
      <c r="AC173" s="24"/>
      <c r="AD173" s="18"/>
      <c r="AE173" s="18"/>
      <c r="AF173" s="18"/>
    </row>
    <row r="174" spans="1:32" customFormat="1" ht="13.5" thickTop="1" x14ac:dyDescent="0.2">
      <c r="A174" s="20" t="s">
        <v>220</v>
      </c>
      <c r="B174" s="21"/>
      <c r="C174" s="1"/>
      <c r="D174" s="20"/>
      <c r="E174" s="1"/>
      <c r="F174" s="2"/>
      <c r="G174" s="9"/>
      <c r="H174" s="22">
        <f t="shared" ref="H174:Z174" si="29">SUM(H138:H157,H159:H170)</f>
        <v>556</v>
      </c>
      <c r="I174" s="22">
        <f t="shared" si="29"/>
        <v>617</v>
      </c>
      <c r="J174" s="22">
        <f t="shared" si="29"/>
        <v>615</v>
      </c>
      <c r="K174" s="22">
        <f t="shared" si="29"/>
        <v>629</v>
      </c>
      <c r="L174" s="22">
        <f t="shared" si="29"/>
        <v>596</v>
      </c>
      <c r="M174" s="22">
        <f t="shared" si="29"/>
        <v>636</v>
      </c>
      <c r="N174" s="22">
        <f t="shared" si="29"/>
        <v>632</v>
      </c>
      <c r="O174" s="22">
        <f t="shared" si="29"/>
        <v>594</v>
      </c>
      <c r="P174" s="22">
        <f t="shared" si="29"/>
        <v>602</v>
      </c>
      <c r="Q174" s="22">
        <f t="shared" si="29"/>
        <v>587</v>
      </c>
      <c r="R174" s="22">
        <f t="shared" si="29"/>
        <v>556</v>
      </c>
      <c r="S174" s="22">
        <f t="shared" si="29"/>
        <v>560</v>
      </c>
      <c r="T174" s="22">
        <f t="shared" si="29"/>
        <v>544</v>
      </c>
      <c r="U174" s="22">
        <f t="shared" si="29"/>
        <v>512</v>
      </c>
      <c r="V174" s="22">
        <f t="shared" si="29"/>
        <v>519</v>
      </c>
      <c r="W174" s="22">
        <f t="shared" si="29"/>
        <v>563</v>
      </c>
      <c r="X174" s="22">
        <f t="shared" si="29"/>
        <v>491</v>
      </c>
      <c r="Y174" s="22">
        <f t="shared" si="29"/>
        <v>432</v>
      </c>
      <c r="Z174" s="22">
        <f t="shared" si="29"/>
        <v>476</v>
      </c>
      <c r="AA174" s="22">
        <f>SUM(AA138:AA157,AA159:AA170)</f>
        <v>480</v>
      </c>
      <c r="AC174" s="24"/>
      <c r="AD174" s="18"/>
      <c r="AE174" s="18"/>
      <c r="AF174" s="18"/>
    </row>
    <row r="175" spans="1:32" customFormat="1" x14ac:dyDescent="0.2">
      <c r="A175" s="1"/>
      <c r="B175" s="1"/>
      <c r="C175" s="1"/>
      <c r="D175" s="1"/>
      <c r="E175" s="1"/>
      <c r="F175" s="1"/>
      <c r="G175" s="9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C175" s="24"/>
      <c r="AD175" s="18"/>
      <c r="AE175" s="18"/>
      <c r="AF175" s="18"/>
    </row>
    <row r="176" spans="1:32" customFormat="1" x14ac:dyDescent="0.2">
      <c r="A176" s="1"/>
      <c r="B176" s="1"/>
      <c r="C176" s="1"/>
      <c r="D176" s="1"/>
      <c r="E176" s="1"/>
      <c r="F176" s="1"/>
      <c r="G176" s="31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C176" s="24"/>
      <c r="AD176" s="18"/>
      <c r="AE176" s="18"/>
      <c r="AF176" s="18"/>
    </row>
    <row r="177" spans="1:32" customFormat="1" x14ac:dyDescent="0.2">
      <c r="A177" s="1"/>
      <c r="B177" s="2" t="s">
        <v>221</v>
      </c>
      <c r="C177" s="1"/>
      <c r="D177" s="18"/>
      <c r="E177" s="1"/>
      <c r="F177" s="1"/>
      <c r="G177" s="31"/>
      <c r="H177" s="10">
        <f t="shared" ref="H177:M177" si="30">SUM(H79:H84,H86:H108,H118:H128,H131:H131,H139,H144,H155:H156)</f>
        <v>461</v>
      </c>
      <c r="I177" s="10">
        <f t="shared" si="30"/>
        <v>523</v>
      </c>
      <c r="J177" s="10">
        <f t="shared" si="30"/>
        <v>406</v>
      </c>
      <c r="K177" s="10">
        <f t="shared" si="30"/>
        <v>367</v>
      </c>
      <c r="L177" s="10">
        <f t="shared" si="30"/>
        <v>357</v>
      </c>
      <c r="M177" s="10">
        <f t="shared" si="30"/>
        <v>334</v>
      </c>
      <c r="N177" s="10">
        <f t="shared" ref="N177:AA177" si="31">SUM(N79:N84,N86:N108,N118:N128,N131,N139,N144,N155:N156)</f>
        <v>366</v>
      </c>
      <c r="O177" s="10">
        <f t="shared" si="31"/>
        <v>441</v>
      </c>
      <c r="P177" s="10">
        <f t="shared" si="31"/>
        <v>494</v>
      </c>
      <c r="Q177" s="10">
        <f t="shared" si="31"/>
        <v>568</v>
      </c>
      <c r="R177" s="10">
        <f t="shared" si="31"/>
        <v>549</v>
      </c>
      <c r="S177" s="10">
        <f t="shared" si="31"/>
        <v>581</v>
      </c>
      <c r="T177" s="10">
        <f t="shared" si="31"/>
        <v>635</v>
      </c>
      <c r="U177" s="10">
        <f t="shared" si="31"/>
        <v>581</v>
      </c>
      <c r="V177" s="10">
        <f t="shared" si="31"/>
        <v>520</v>
      </c>
      <c r="W177" s="10">
        <f t="shared" si="31"/>
        <v>660</v>
      </c>
      <c r="X177" s="10">
        <f t="shared" si="31"/>
        <v>671</v>
      </c>
      <c r="Y177" s="10">
        <f t="shared" si="31"/>
        <v>655</v>
      </c>
      <c r="Z177" s="10">
        <f t="shared" si="31"/>
        <v>641</v>
      </c>
      <c r="AA177" s="10">
        <f t="shared" si="31"/>
        <v>783</v>
      </c>
      <c r="AC177" s="24"/>
      <c r="AD177" s="18"/>
      <c r="AE177" s="18"/>
      <c r="AF177" s="18"/>
    </row>
    <row r="178" spans="1:32" customFormat="1" x14ac:dyDescent="0.2">
      <c r="A178" s="1"/>
      <c r="B178" s="2" t="s">
        <v>222</v>
      </c>
      <c r="C178" s="1"/>
      <c r="D178" s="18"/>
      <c r="E178" s="1"/>
      <c r="F178" s="1"/>
      <c r="G178" s="17"/>
      <c r="H178" s="32">
        <f t="shared" ref="H178:I178" si="32">H177/SUM(H180:H183)</f>
        <v>0.31169709263015549</v>
      </c>
      <c r="I178" s="32">
        <f t="shared" si="32"/>
        <v>0.30531231757151195</v>
      </c>
      <c r="J178" s="32">
        <f t="shared" ref="J178:K178" si="33">J177/SUM(J180:J183)</f>
        <v>0.25077208153180974</v>
      </c>
      <c r="K178" s="32">
        <f t="shared" si="33"/>
        <v>0.2381570408825438</v>
      </c>
      <c r="L178" s="32">
        <f t="shared" ref="L178:M178" si="34">L177/SUM(L180:L183)</f>
        <v>0.22466960352422907</v>
      </c>
      <c r="M178" s="32">
        <f t="shared" si="34"/>
        <v>0.20901126408010012</v>
      </c>
      <c r="N178" s="32">
        <f t="shared" ref="N178:AA178" si="35">N177/SUM(N180:N183)</f>
        <v>0.23208623969562461</v>
      </c>
      <c r="O178" s="32">
        <f t="shared" si="35"/>
        <v>0.26939523518631642</v>
      </c>
      <c r="P178" s="32">
        <f t="shared" si="35"/>
        <v>0.29492537313432837</v>
      </c>
      <c r="Q178" s="32">
        <f t="shared" si="35"/>
        <v>0.35566687539135877</v>
      </c>
      <c r="R178" s="32">
        <f t="shared" si="35"/>
        <v>0.37448840381991816</v>
      </c>
      <c r="S178" s="32">
        <f t="shared" si="35"/>
        <v>0.39124579124579123</v>
      </c>
      <c r="T178" s="32">
        <f t="shared" si="35"/>
        <v>0.42503346720214191</v>
      </c>
      <c r="U178" s="32">
        <f t="shared" si="35"/>
        <v>0.42532942898975112</v>
      </c>
      <c r="V178" s="32">
        <f t="shared" si="35"/>
        <v>0.40435458786936235</v>
      </c>
      <c r="W178" s="32">
        <f t="shared" si="35"/>
        <v>0.46478873239436619</v>
      </c>
      <c r="X178" s="32">
        <f t="shared" si="35"/>
        <v>0.49085588880760789</v>
      </c>
      <c r="Y178" s="32">
        <f t="shared" si="35"/>
        <v>0.51493710691823902</v>
      </c>
      <c r="Z178" s="32">
        <f t="shared" si="35"/>
        <v>0.52497952497952494</v>
      </c>
      <c r="AA178" s="32">
        <f t="shared" si="35"/>
        <v>0.58520179372197312</v>
      </c>
      <c r="AC178" s="24"/>
      <c r="AD178" s="18"/>
      <c r="AE178" s="18"/>
      <c r="AF178" s="18"/>
    </row>
    <row r="179" spans="1:32" x14ac:dyDescent="0.2">
      <c r="A179" s="1"/>
      <c r="B179" s="1"/>
      <c r="D179" s="2"/>
      <c r="E179" s="1"/>
      <c r="G179" s="1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 spans="1:32" x14ac:dyDescent="0.2">
      <c r="A180" s="1"/>
      <c r="B180" s="1"/>
      <c r="C180" s="1" t="s">
        <v>23</v>
      </c>
      <c r="D180" s="2" t="s">
        <v>223</v>
      </c>
      <c r="E180" s="1"/>
      <c r="F180" s="2"/>
      <c r="G180" s="17"/>
      <c r="H180" s="10">
        <f>SUMIFS(H$6:H$108,$C$6:$C$108,$C112)+SUMIFS(H$118:H$170,$C$118:$C$170,$C180)</f>
        <v>418</v>
      </c>
      <c r="I180" s="10">
        <f>SUMIFS(I$6:I$108,$C$6:$C$108,$C112)+SUMIFS(I$118:I$170,$C$118:$C$170,$C180)</f>
        <v>518</v>
      </c>
      <c r="J180" s="10">
        <f>SUMIFS(J$6:J$108,$C$6:$C$108,$C112)+SUMIFS(J$118:J$170,$C$118:$C$170,$C180)</f>
        <v>484</v>
      </c>
      <c r="K180" s="10">
        <f>SUMIFS(K$6:K$108,$C$6:$C$108,$C112)+SUMIFS(K$118:K$170,$C$118:$C$170,$C180)</f>
        <v>459</v>
      </c>
      <c r="L180" s="10">
        <f>SUMIFS(L$6:L$108,$C$6:$C$108,$C112)+SUMIFS(L$118:L$170,$C$118:$C$170,$C180)</f>
        <v>446</v>
      </c>
      <c r="M180" s="10">
        <f t="shared" ref="M180:AA180" si="36">SUM(M112,M118,M120,M122,M127,M145,M167)-M182</f>
        <v>506</v>
      </c>
      <c r="N180" s="10">
        <f t="shared" si="36"/>
        <v>524</v>
      </c>
      <c r="O180" s="10">
        <f t="shared" si="36"/>
        <v>564</v>
      </c>
      <c r="P180" s="10">
        <f t="shared" si="36"/>
        <v>565</v>
      </c>
      <c r="Q180" s="10">
        <f t="shared" si="36"/>
        <v>511</v>
      </c>
      <c r="R180" s="10">
        <f t="shared" si="36"/>
        <v>442</v>
      </c>
      <c r="S180" s="10">
        <f t="shared" si="36"/>
        <v>459</v>
      </c>
      <c r="T180" s="10">
        <f t="shared" si="36"/>
        <v>472</v>
      </c>
      <c r="U180" s="10">
        <f t="shared" si="36"/>
        <v>431</v>
      </c>
      <c r="V180" s="10">
        <f t="shared" si="36"/>
        <v>426</v>
      </c>
      <c r="W180" s="10">
        <f t="shared" si="36"/>
        <v>400</v>
      </c>
      <c r="X180" s="10">
        <f t="shared" si="36"/>
        <v>426</v>
      </c>
      <c r="Y180" s="10">
        <f t="shared" si="36"/>
        <v>384</v>
      </c>
      <c r="Z180" s="10">
        <f t="shared" si="36"/>
        <v>355</v>
      </c>
      <c r="AA180" s="10">
        <f t="shared" si="36"/>
        <v>330</v>
      </c>
      <c r="AC180" s="24"/>
    </row>
    <row r="181" spans="1:32" x14ac:dyDescent="0.2">
      <c r="A181" s="1"/>
      <c r="B181" s="1"/>
      <c r="C181" s="1" t="s">
        <v>40</v>
      </c>
      <c r="D181" s="2" t="s">
        <v>151</v>
      </c>
      <c r="E181" s="1"/>
      <c r="F181" s="2"/>
      <c r="G181" s="31"/>
      <c r="H181" s="10">
        <f>SUMIFS(H$6:H$108,$C$6:$C$108,$C113)+SUMIFS(H$118:H$170,$C$118:$C$170,$C181)-H143</f>
        <v>882</v>
      </c>
      <c r="I181" s="10">
        <f>SUMIFS(I$6:I$108,$C$6:$C$108,$C113)+SUMIFS(I$118:I$170,$C$118:$C$170,$C181)-I143</f>
        <v>1002</v>
      </c>
      <c r="J181" s="10">
        <f>SUMIFS(J$6:J$108,$C$6:$C$108,$C113)+SUMIFS(J$118:J$170,$C$118:$C$170,$C181)-J143</f>
        <v>994</v>
      </c>
      <c r="K181" s="10">
        <f t="shared" ref="K181:AA181" si="37">SUMIFS(K$6:K$108,$C$6:$C$108,$C113)+SUMIFS(K$118:K$170,$C$118:$C$170,$C181)-K143</f>
        <v>947</v>
      </c>
      <c r="L181" s="10">
        <f t="shared" si="37"/>
        <v>1051</v>
      </c>
      <c r="M181" s="10">
        <f t="shared" si="37"/>
        <v>983</v>
      </c>
      <c r="N181" s="10">
        <f t="shared" si="37"/>
        <v>946</v>
      </c>
      <c r="O181" s="10">
        <f t="shared" si="37"/>
        <v>931</v>
      </c>
      <c r="P181" s="10">
        <f t="shared" si="37"/>
        <v>945</v>
      </c>
      <c r="Q181" s="10">
        <f t="shared" si="37"/>
        <v>883</v>
      </c>
      <c r="R181" s="10">
        <f t="shared" si="37"/>
        <v>840</v>
      </c>
      <c r="S181" s="10">
        <f t="shared" si="37"/>
        <v>801</v>
      </c>
      <c r="T181" s="10">
        <f t="shared" si="37"/>
        <v>813</v>
      </c>
      <c r="U181" s="10">
        <f t="shared" si="37"/>
        <v>725</v>
      </c>
      <c r="V181" s="10">
        <f t="shared" si="37"/>
        <v>637</v>
      </c>
      <c r="W181" s="10">
        <f t="shared" si="37"/>
        <v>769</v>
      </c>
      <c r="X181" s="10">
        <f t="shared" si="37"/>
        <v>706</v>
      </c>
      <c r="Y181" s="10">
        <f t="shared" si="37"/>
        <v>670</v>
      </c>
      <c r="Z181" s="10">
        <f t="shared" si="37"/>
        <v>601</v>
      </c>
      <c r="AA181" s="10">
        <f t="shared" si="37"/>
        <v>750</v>
      </c>
      <c r="AC181" s="24"/>
    </row>
    <row r="182" spans="1:32" x14ac:dyDescent="0.2">
      <c r="A182" s="1"/>
      <c r="B182" s="1"/>
      <c r="C182" s="1" t="s">
        <v>28</v>
      </c>
      <c r="D182" s="2" t="s">
        <v>224</v>
      </c>
      <c r="E182" s="1"/>
      <c r="F182" s="2"/>
      <c r="G182" s="31"/>
      <c r="H182" s="10">
        <f>SUMIFS(H$6:H$108,$C$6:$C$108,$C182)+SUMIFS(H$118:H$170,$C$118:$C$170,$C182)</f>
        <v>7</v>
      </c>
      <c r="I182" s="10">
        <f t="shared" ref="I182:V182" si="38">I9</f>
        <v>3</v>
      </c>
      <c r="J182" s="10">
        <f t="shared" si="38"/>
        <v>1</v>
      </c>
      <c r="K182" s="10">
        <f t="shared" si="38"/>
        <v>1</v>
      </c>
      <c r="L182" s="10">
        <f t="shared" si="38"/>
        <v>0</v>
      </c>
      <c r="M182" s="10">
        <f t="shared" si="38"/>
        <v>3</v>
      </c>
      <c r="N182" s="10">
        <f t="shared" si="38"/>
        <v>1</v>
      </c>
      <c r="O182" s="10">
        <f t="shared" si="38"/>
        <v>1</v>
      </c>
      <c r="P182" s="10">
        <f t="shared" si="38"/>
        <v>3</v>
      </c>
      <c r="Q182" s="10">
        <f t="shared" si="38"/>
        <v>2</v>
      </c>
      <c r="R182" s="10">
        <f t="shared" si="38"/>
        <v>5</v>
      </c>
      <c r="S182" s="10">
        <f t="shared" si="38"/>
        <v>5</v>
      </c>
      <c r="T182" s="10">
        <f t="shared" si="38"/>
        <v>2</v>
      </c>
      <c r="U182" s="10">
        <f t="shared" si="38"/>
        <v>2</v>
      </c>
      <c r="V182" s="10">
        <f t="shared" si="38"/>
        <v>2</v>
      </c>
      <c r="W182" s="10"/>
      <c r="X182" s="10"/>
      <c r="Y182" s="10"/>
      <c r="Z182" s="10"/>
      <c r="AA182" s="10"/>
      <c r="AC182" s="24"/>
    </row>
    <row r="183" spans="1:32" ht="13.5" thickBot="1" x14ac:dyDescent="0.25">
      <c r="A183" s="1"/>
      <c r="B183" s="1"/>
      <c r="C183" s="1" t="s">
        <v>179</v>
      </c>
      <c r="D183" s="2" t="s">
        <v>225</v>
      </c>
      <c r="E183" s="1"/>
      <c r="F183" s="2"/>
      <c r="G183" s="31"/>
      <c r="H183" s="46">
        <f>SUMIFS($H$6:$H$170,$C$6:$C$170,$C183)-H158</f>
        <v>172</v>
      </c>
      <c r="I183" s="46">
        <f>SUMIFS(I6:I170,C6:C170,C183)-I158</f>
        <v>190</v>
      </c>
      <c r="J183" s="46">
        <f>SUMIFS(J6:J170,C6:C170,C183)-J158</f>
        <v>140</v>
      </c>
      <c r="K183" s="10">
        <f>SUMIFS(K$6:K$170,$C$6:$C$170,$C$183)-K$158</f>
        <v>134</v>
      </c>
      <c r="L183" s="10">
        <f>SUMIFS(L$6:L$170,$C$6:$C$170,$C$183)-L$158</f>
        <v>92</v>
      </c>
      <c r="M183" s="10">
        <f t="shared" ref="M183:AA183" si="39">SUM(M144,M155,M156,M165)</f>
        <v>106</v>
      </c>
      <c r="N183" s="10">
        <f t="shared" si="39"/>
        <v>106</v>
      </c>
      <c r="O183" s="10">
        <f t="shared" si="39"/>
        <v>141</v>
      </c>
      <c r="P183" s="10">
        <f t="shared" si="39"/>
        <v>162</v>
      </c>
      <c r="Q183" s="10">
        <f t="shared" si="39"/>
        <v>201</v>
      </c>
      <c r="R183" s="10">
        <f t="shared" si="39"/>
        <v>179</v>
      </c>
      <c r="S183" s="10">
        <f t="shared" si="39"/>
        <v>220</v>
      </c>
      <c r="T183" s="10">
        <f t="shared" si="39"/>
        <v>207</v>
      </c>
      <c r="U183" s="10">
        <f t="shared" si="39"/>
        <v>208</v>
      </c>
      <c r="V183" s="10">
        <f t="shared" si="39"/>
        <v>221</v>
      </c>
      <c r="W183" s="10">
        <f t="shared" si="39"/>
        <v>251</v>
      </c>
      <c r="X183" s="10">
        <f t="shared" si="39"/>
        <v>235</v>
      </c>
      <c r="Y183" s="10">
        <f t="shared" si="39"/>
        <v>218</v>
      </c>
      <c r="Z183" s="10">
        <f t="shared" si="39"/>
        <v>265</v>
      </c>
      <c r="AA183" s="10">
        <f t="shared" si="39"/>
        <v>258</v>
      </c>
      <c r="AC183" s="24"/>
    </row>
    <row r="184" spans="1:32" s="1" customFormat="1" ht="12.75" customHeight="1" thickTop="1" x14ac:dyDescent="0.2">
      <c r="D184" s="20" t="s">
        <v>226</v>
      </c>
      <c r="E184" s="21"/>
      <c r="F184" s="21"/>
      <c r="G184" s="17"/>
      <c r="H184" s="22">
        <f t="shared" ref="H184:I184" si="40">SUM(H180:H183)</f>
        <v>1479</v>
      </c>
      <c r="I184" s="22">
        <f t="shared" si="40"/>
        <v>1713</v>
      </c>
      <c r="J184" s="22">
        <f t="shared" ref="J184:L184" si="41">SUM(J180:J183)</f>
        <v>1619</v>
      </c>
      <c r="K184" s="22">
        <f t="shared" ref="K184" si="42">SUM(K180:K183)</f>
        <v>1541</v>
      </c>
      <c r="L184" s="22">
        <f t="shared" si="41"/>
        <v>1589</v>
      </c>
      <c r="M184" s="22">
        <f t="shared" ref="M184:O184" si="43">SUM(M180:M183)</f>
        <v>1598</v>
      </c>
      <c r="N184" s="22">
        <f t="shared" si="43"/>
        <v>1577</v>
      </c>
      <c r="O184" s="22">
        <f t="shared" si="43"/>
        <v>1637</v>
      </c>
      <c r="P184" s="22">
        <f t="shared" ref="P184:AA184" si="44">SUM(P180:P183)</f>
        <v>1675</v>
      </c>
      <c r="Q184" s="22">
        <f t="shared" si="44"/>
        <v>1597</v>
      </c>
      <c r="R184" s="22">
        <f t="shared" si="44"/>
        <v>1466</v>
      </c>
      <c r="S184" s="22">
        <f t="shared" si="44"/>
        <v>1485</v>
      </c>
      <c r="T184" s="22">
        <f t="shared" si="44"/>
        <v>1494</v>
      </c>
      <c r="U184" s="22">
        <f t="shared" si="44"/>
        <v>1366</v>
      </c>
      <c r="V184" s="22">
        <f t="shared" si="44"/>
        <v>1286</v>
      </c>
      <c r="W184" s="22">
        <f t="shared" si="44"/>
        <v>1420</v>
      </c>
      <c r="X184" s="22">
        <f t="shared" si="44"/>
        <v>1367</v>
      </c>
      <c r="Y184" s="22">
        <f t="shared" si="44"/>
        <v>1272</v>
      </c>
      <c r="Z184" s="22">
        <f t="shared" si="44"/>
        <v>1221</v>
      </c>
      <c r="AA184" s="22">
        <f t="shared" si="44"/>
        <v>1338</v>
      </c>
      <c r="AB184"/>
      <c r="AC184" s="24"/>
      <c r="AD184" s="11"/>
    </row>
    <row r="185" spans="1:32" ht="14.25" x14ac:dyDescent="0.2">
      <c r="G185" s="31"/>
      <c r="H185" s="18"/>
      <c r="I185" s="18"/>
      <c r="J185" s="18"/>
      <c r="K185" s="18"/>
      <c r="L185" s="18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11"/>
      <c r="AC185" s="24"/>
      <c r="AD185" s="1"/>
    </row>
    <row r="186" spans="1:32" x14ac:dyDescent="0.2">
      <c r="H186" s="18"/>
      <c r="I186" s="18"/>
      <c r="J186" s="18"/>
      <c r="K186" s="18"/>
      <c r="L186"/>
      <c r="M186"/>
      <c r="N186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1"/>
      <c r="AC186" s="24"/>
    </row>
    <row r="187" spans="1:32" ht="15" x14ac:dyDescent="0.25">
      <c r="A187" s="11"/>
      <c r="B187" s="12" t="s">
        <v>227</v>
      </c>
      <c r="C187" s="13"/>
      <c r="D187" s="11"/>
      <c r="E187" s="11"/>
      <c r="F187" s="13"/>
      <c r="H187" s="18"/>
      <c r="I187" s="18"/>
      <c r="J187" s="18"/>
      <c r="K187" s="18"/>
      <c r="L187" s="18"/>
      <c r="AB187" s="18"/>
      <c r="AC187" s="24"/>
    </row>
    <row r="188" spans="1:32" x14ac:dyDescent="0.2">
      <c r="A188" s="16" t="s">
        <v>21</v>
      </c>
      <c r="B188" s="1"/>
      <c r="D188" s="1"/>
      <c r="E188" s="1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8"/>
      <c r="AC188" s="24"/>
    </row>
    <row r="189" spans="1:32" x14ac:dyDescent="0.2">
      <c r="A189" s="1"/>
      <c r="B189" s="1" t="s">
        <v>42</v>
      </c>
      <c r="C189" s="1" t="s">
        <v>228</v>
      </c>
      <c r="D189" s="1" t="s">
        <v>43</v>
      </c>
      <c r="E189" s="1"/>
      <c r="F189" s="1" t="s">
        <v>42</v>
      </c>
      <c r="G189" s="9"/>
      <c r="H189" s="10">
        <v>2</v>
      </c>
      <c r="I189" s="10">
        <v>4</v>
      </c>
      <c r="J189" s="10"/>
      <c r="K189" s="10">
        <v>5</v>
      </c>
      <c r="L189" s="10">
        <v>4</v>
      </c>
      <c r="M189" s="10">
        <v>3</v>
      </c>
      <c r="N189" s="10">
        <v>9</v>
      </c>
      <c r="O189" s="10">
        <v>2</v>
      </c>
      <c r="P189" s="10">
        <v>10</v>
      </c>
      <c r="Q189" s="10">
        <v>7</v>
      </c>
      <c r="R189" s="10">
        <v>8</v>
      </c>
      <c r="S189" s="10">
        <v>3</v>
      </c>
      <c r="T189" s="10">
        <v>9</v>
      </c>
      <c r="U189" s="10">
        <v>4</v>
      </c>
      <c r="V189" s="10">
        <v>3</v>
      </c>
      <c r="W189" s="10">
        <v>12</v>
      </c>
      <c r="X189" s="10">
        <v>7</v>
      </c>
      <c r="Y189" s="10">
        <v>7</v>
      </c>
      <c r="Z189" s="10">
        <v>7</v>
      </c>
      <c r="AA189" s="10">
        <v>6</v>
      </c>
      <c r="AB189" s="18"/>
      <c r="AC189" s="24"/>
    </row>
    <row r="190" spans="1:32" ht="7.5" customHeight="1" x14ac:dyDescent="0.2">
      <c r="A190" s="1"/>
      <c r="B190" s="1"/>
      <c r="D190" s="1"/>
      <c r="E190" s="1"/>
      <c r="G190" s="1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8"/>
      <c r="AC190" s="24"/>
    </row>
    <row r="191" spans="1:32" x14ac:dyDescent="0.2">
      <c r="A191" s="1"/>
      <c r="B191" s="1" t="s">
        <v>50</v>
      </c>
      <c r="C191" s="1" t="s">
        <v>229</v>
      </c>
      <c r="D191" s="1" t="s">
        <v>230</v>
      </c>
      <c r="E191" s="1"/>
      <c r="F191" s="18" t="s">
        <v>231</v>
      </c>
      <c r="G191" s="17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>
        <v>1</v>
      </c>
      <c r="AB191" s="18"/>
      <c r="AC191" s="24"/>
    </row>
    <row r="192" spans="1:32" s="1" customFormat="1" ht="12.75" customHeight="1" x14ac:dyDescent="0.2">
      <c r="B192" s="1" t="s">
        <v>50</v>
      </c>
      <c r="C192" s="1" t="s">
        <v>228</v>
      </c>
      <c r="D192" s="1" t="s">
        <v>51</v>
      </c>
      <c r="F192" s="1" t="s">
        <v>232</v>
      </c>
      <c r="G192" s="17"/>
      <c r="H192" s="10"/>
      <c r="I192" s="10">
        <v>2</v>
      </c>
      <c r="J192" s="10">
        <v>4</v>
      </c>
      <c r="K192" s="10">
        <v>4</v>
      </c>
      <c r="L192" s="10">
        <v>5</v>
      </c>
      <c r="M192" s="10">
        <v>2</v>
      </c>
      <c r="N192" s="10">
        <v>7</v>
      </c>
      <c r="O192" s="10">
        <v>4</v>
      </c>
      <c r="P192" s="10">
        <v>7</v>
      </c>
      <c r="Q192" s="10">
        <v>5</v>
      </c>
      <c r="R192" s="10">
        <v>4</v>
      </c>
      <c r="S192" s="10">
        <v>4</v>
      </c>
      <c r="T192" s="10">
        <v>4</v>
      </c>
      <c r="U192" s="10">
        <v>3</v>
      </c>
      <c r="V192" s="10">
        <v>8</v>
      </c>
      <c r="W192" s="10">
        <v>7</v>
      </c>
      <c r="X192" s="10">
        <v>4</v>
      </c>
      <c r="Y192" s="10">
        <v>11</v>
      </c>
      <c r="Z192" s="10">
        <v>7</v>
      </c>
      <c r="AA192" s="10">
        <v>6</v>
      </c>
      <c r="AB192" s="18"/>
      <c r="AC192" s="24"/>
      <c r="AD192" s="18"/>
    </row>
    <row r="193" spans="1:30" ht="7.5" customHeight="1" x14ac:dyDescent="0.2">
      <c r="A193" s="1"/>
      <c r="B193" s="1"/>
      <c r="D193" s="1"/>
      <c r="E193" s="1"/>
      <c r="G193" s="17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8"/>
      <c r="AC193" s="24"/>
      <c r="AD193" s="1"/>
    </row>
    <row r="194" spans="1:30" ht="13.5" thickBot="1" x14ac:dyDescent="0.25">
      <c r="A194" s="1"/>
      <c r="B194" s="19" t="s">
        <v>95</v>
      </c>
      <c r="C194" s="43" t="s">
        <v>233</v>
      </c>
      <c r="D194" s="19" t="s">
        <v>234</v>
      </c>
      <c r="E194" s="1"/>
      <c r="F194" s="19" t="s">
        <v>235</v>
      </c>
      <c r="G194" s="17"/>
      <c r="H194" s="10">
        <v>2</v>
      </c>
      <c r="I194" s="10">
        <v>1</v>
      </c>
      <c r="J194" s="10"/>
      <c r="K194" s="10">
        <v>5</v>
      </c>
      <c r="L194" s="10">
        <v>2</v>
      </c>
      <c r="M194" s="10">
        <v>7</v>
      </c>
      <c r="N194" s="10">
        <v>7</v>
      </c>
      <c r="O194" s="10">
        <v>4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"/>
      <c r="AC194" s="24"/>
    </row>
    <row r="195" spans="1:30" ht="13.5" thickTop="1" x14ac:dyDescent="0.2">
      <c r="A195" s="20" t="s">
        <v>104</v>
      </c>
      <c r="B195" s="21"/>
      <c r="D195" s="21"/>
      <c r="E195" s="21"/>
      <c r="F195" s="20"/>
      <c r="G195" s="9"/>
      <c r="H195" s="22">
        <f t="shared" ref="H195:I195" si="45">SUM(H188:H194)</f>
        <v>4</v>
      </c>
      <c r="I195" s="22">
        <f t="shared" si="45"/>
        <v>7</v>
      </c>
      <c r="J195" s="22">
        <f t="shared" ref="J195:L195" si="46">SUM(J188:J194)</f>
        <v>4</v>
      </c>
      <c r="K195" s="22">
        <f t="shared" ref="K195" si="47">SUM(K188:K194)</f>
        <v>14</v>
      </c>
      <c r="L195" s="22">
        <f t="shared" si="46"/>
        <v>11</v>
      </c>
      <c r="M195" s="22">
        <f t="shared" ref="M195:AA195" si="48">SUM(M188:M194)</f>
        <v>12</v>
      </c>
      <c r="N195" s="22">
        <f t="shared" si="48"/>
        <v>23</v>
      </c>
      <c r="O195" s="22">
        <f t="shared" si="48"/>
        <v>10</v>
      </c>
      <c r="P195" s="22">
        <f t="shared" si="48"/>
        <v>17</v>
      </c>
      <c r="Q195" s="22">
        <f t="shared" si="48"/>
        <v>12</v>
      </c>
      <c r="R195" s="22">
        <f t="shared" si="48"/>
        <v>12</v>
      </c>
      <c r="S195" s="22">
        <f t="shared" si="48"/>
        <v>7</v>
      </c>
      <c r="T195" s="22">
        <f t="shared" si="48"/>
        <v>13</v>
      </c>
      <c r="U195" s="22">
        <f t="shared" si="48"/>
        <v>7</v>
      </c>
      <c r="V195" s="22">
        <f t="shared" si="48"/>
        <v>11</v>
      </c>
      <c r="W195" s="22">
        <f t="shared" si="48"/>
        <v>19</v>
      </c>
      <c r="X195" s="22">
        <f t="shared" si="48"/>
        <v>11</v>
      </c>
      <c r="Y195" s="22">
        <f t="shared" si="48"/>
        <v>18</v>
      </c>
      <c r="Z195" s="22">
        <f t="shared" si="48"/>
        <v>14</v>
      </c>
      <c r="AA195" s="22">
        <f t="shared" si="48"/>
        <v>13</v>
      </c>
      <c r="AB195" s="18"/>
      <c r="AC195" s="24"/>
    </row>
    <row r="196" spans="1:30" x14ac:dyDescent="0.2">
      <c r="G196" s="9"/>
      <c r="H196" s="33"/>
      <c r="I196" s="33"/>
      <c r="J196" s="33"/>
      <c r="K196" s="33"/>
      <c r="L196" s="33"/>
      <c r="M196" s="33"/>
      <c r="N196" s="33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AB196" s="1"/>
      <c r="AC196" s="24"/>
    </row>
    <row r="197" spans="1:30" x14ac:dyDescent="0.2">
      <c r="A197" s="16" t="s">
        <v>105</v>
      </c>
      <c r="B197" s="1"/>
      <c r="D197" s="1"/>
      <c r="E197" s="1"/>
      <c r="G197" s="9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8"/>
      <c r="AC197" s="24"/>
    </row>
    <row r="198" spans="1:30" x14ac:dyDescent="0.2">
      <c r="A198" s="1"/>
      <c r="B198" s="1" t="s">
        <v>42</v>
      </c>
      <c r="C198" s="1" t="s">
        <v>55</v>
      </c>
      <c r="D198" s="1" t="s">
        <v>106</v>
      </c>
      <c r="E198" s="1"/>
      <c r="F198" s="1" t="s">
        <v>107</v>
      </c>
      <c r="G198" s="9"/>
      <c r="H198" s="10">
        <v>4</v>
      </c>
      <c r="I198" s="10">
        <v>7</v>
      </c>
      <c r="J198" s="10">
        <v>8</v>
      </c>
      <c r="K198" s="10">
        <v>3</v>
      </c>
      <c r="L198" s="10">
        <v>3</v>
      </c>
      <c r="M198" s="10">
        <v>5</v>
      </c>
      <c r="N198" s="10">
        <v>2</v>
      </c>
      <c r="O198" s="10">
        <v>5</v>
      </c>
      <c r="P198" s="10"/>
      <c r="Q198" s="10">
        <v>2</v>
      </c>
      <c r="R198" s="10">
        <v>7</v>
      </c>
      <c r="S198" s="10">
        <v>7</v>
      </c>
      <c r="T198" s="10">
        <v>11</v>
      </c>
      <c r="U198" s="10">
        <v>4</v>
      </c>
      <c r="V198" s="10">
        <v>6</v>
      </c>
      <c r="W198" s="10">
        <v>15</v>
      </c>
      <c r="X198" s="10">
        <v>11</v>
      </c>
      <c r="Y198" s="10">
        <v>9</v>
      </c>
      <c r="Z198" s="10">
        <v>21</v>
      </c>
      <c r="AA198" s="10">
        <v>12</v>
      </c>
      <c r="AB198" s="18"/>
      <c r="AC198" s="24"/>
    </row>
    <row r="199" spans="1:30" x14ac:dyDescent="0.2">
      <c r="A199" s="1"/>
      <c r="B199" s="1" t="s">
        <v>42</v>
      </c>
      <c r="C199" s="1" t="s">
        <v>236</v>
      </c>
      <c r="D199" s="1" t="s">
        <v>106</v>
      </c>
      <c r="E199" s="1"/>
      <c r="F199" s="1" t="s">
        <v>107</v>
      </c>
      <c r="G199" s="9" t="s">
        <v>36</v>
      </c>
      <c r="H199" s="10"/>
      <c r="I199" s="10"/>
      <c r="J199" s="10"/>
      <c r="K199" s="10"/>
      <c r="L199" s="10"/>
      <c r="M199" s="10"/>
      <c r="N199" s="10"/>
      <c r="O199" s="10">
        <v>1</v>
      </c>
      <c r="P199" s="10"/>
      <c r="Q199" s="10">
        <v>2</v>
      </c>
      <c r="R199" s="10">
        <v>1</v>
      </c>
      <c r="S199" s="10">
        <v>2</v>
      </c>
      <c r="T199" s="10">
        <v>3</v>
      </c>
      <c r="U199" s="10">
        <v>5</v>
      </c>
      <c r="V199" s="10">
        <v>4</v>
      </c>
      <c r="W199" s="10">
        <v>2</v>
      </c>
      <c r="X199" s="10">
        <v>1</v>
      </c>
      <c r="Y199" s="10">
        <v>3</v>
      </c>
      <c r="Z199" s="10">
        <v>4</v>
      </c>
      <c r="AA199" s="10">
        <v>5</v>
      </c>
      <c r="AB199" s="18"/>
      <c r="AC199" s="24"/>
    </row>
    <row r="200" spans="1:30" ht="7.5" customHeight="1" x14ac:dyDescent="0.2">
      <c r="A200" s="1"/>
      <c r="B200" s="1"/>
      <c r="D200" s="1"/>
      <c r="E200" s="1"/>
      <c r="G200" s="9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8"/>
      <c r="AC200" s="24"/>
    </row>
    <row r="201" spans="1:30" x14ac:dyDescent="0.2">
      <c r="A201" s="1"/>
      <c r="B201" s="1" t="s">
        <v>56</v>
      </c>
      <c r="C201" s="1" t="s">
        <v>236</v>
      </c>
      <c r="D201" s="19" t="s">
        <v>237</v>
      </c>
      <c r="E201" s="1"/>
      <c r="F201" s="1" t="s">
        <v>238</v>
      </c>
      <c r="G201" s="9" t="s">
        <v>36</v>
      </c>
      <c r="H201" s="10"/>
      <c r="I201" s="10"/>
      <c r="J201" s="10"/>
      <c r="K201" s="10"/>
      <c r="L201" s="10"/>
      <c r="M201" s="10"/>
      <c r="N201" s="10"/>
      <c r="O201" s="10">
        <v>1</v>
      </c>
      <c r="P201" s="10"/>
      <c r="Q201" s="10">
        <v>1</v>
      </c>
      <c r="R201" s="10"/>
      <c r="S201" s="10">
        <v>1</v>
      </c>
      <c r="T201" s="10"/>
      <c r="U201" s="10">
        <v>7</v>
      </c>
      <c r="V201" s="10">
        <v>6</v>
      </c>
      <c r="W201" s="10">
        <v>4</v>
      </c>
      <c r="X201" s="10">
        <v>5</v>
      </c>
      <c r="Y201" s="10">
        <v>1</v>
      </c>
      <c r="Z201" s="10">
        <v>1</v>
      </c>
      <c r="AA201" s="10"/>
      <c r="AB201" s="18"/>
      <c r="AC201" s="24"/>
    </row>
    <row r="202" spans="1:30" x14ac:dyDescent="0.2">
      <c r="A202" s="1"/>
      <c r="B202" s="1" t="s">
        <v>56</v>
      </c>
      <c r="C202" s="1" t="s">
        <v>236</v>
      </c>
      <c r="D202" s="19" t="s">
        <v>239</v>
      </c>
      <c r="E202" s="1"/>
      <c r="F202" s="1" t="s">
        <v>240</v>
      </c>
      <c r="G202" s="9" t="s">
        <v>36</v>
      </c>
      <c r="H202" s="10"/>
      <c r="I202" s="10"/>
      <c r="J202" s="10"/>
      <c r="K202" s="10"/>
      <c r="L202" s="10"/>
      <c r="M202" s="10">
        <v>1</v>
      </c>
      <c r="N202" s="10">
        <v>5</v>
      </c>
      <c r="O202" s="10">
        <v>2</v>
      </c>
      <c r="P202" s="10">
        <v>1</v>
      </c>
      <c r="Q202" s="10">
        <v>4</v>
      </c>
      <c r="R202" s="10">
        <v>2</v>
      </c>
      <c r="S202" s="10">
        <v>9</v>
      </c>
      <c r="T202" s="10">
        <v>5</v>
      </c>
      <c r="U202" s="10">
        <v>4</v>
      </c>
      <c r="V202" s="10">
        <v>5</v>
      </c>
      <c r="W202" s="10">
        <v>4</v>
      </c>
      <c r="X202" s="10">
        <v>5</v>
      </c>
      <c r="Y202" s="10">
        <v>4</v>
      </c>
      <c r="Z202" s="10">
        <v>3</v>
      </c>
      <c r="AA202" s="10"/>
      <c r="AB202" s="18"/>
      <c r="AC202" s="24"/>
    </row>
    <row r="203" spans="1:30" x14ac:dyDescent="0.2">
      <c r="A203" s="1"/>
      <c r="B203" s="1" t="s">
        <v>56</v>
      </c>
      <c r="C203" s="1" t="s">
        <v>236</v>
      </c>
      <c r="D203" s="19" t="s">
        <v>241</v>
      </c>
      <c r="E203" s="1"/>
      <c r="F203" s="1" t="s">
        <v>242</v>
      </c>
      <c r="G203" s="9" t="s">
        <v>36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>
        <v>1</v>
      </c>
      <c r="R203" s="10"/>
      <c r="S203" s="10">
        <v>1</v>
      </c>
      <c r="T203" s="10">
        <v>3</v>
      </c>
      <c r="U203" s="10">
        <v>4</v>
      </c>
      <c r="V203" s="10">
        <v>3</v>
      </c>
      <c r="W203" s="10">
        <v>3</v>
      </c>
      <c r="X203" s="10">
        <v>2</v>
      </c>
      <c r="Y203" s="10">
        <v>2</v>
      </c>
      <c r="Z203" s="10"/>
      <c r="AA203" s="10"/>
      <c r="AB203" s="18"/>
      <c r="AC203" s="24"/>
    </row>
    <row r="204" spans="1:30" ht="13.5" thickBot="1" x14ac:dyDescent="0.25">
      <c r="A204" s="1"/>
      <c r="B204" s="1" t="s">
        <v>56</v>
      </c>
      <c r="C204" s="1" t="s">
        <v>236</v>
      </c>
      <c r="D204" s="19" t="s">
        <v>243</v>
      </c>
      <c r="E204" s="1"/>
      <c r="F204" s="1" t="s">
        <v>244</v>
      </c>
      <c r="G204" s="17"/>
      <c r="H204" s="10">
        <v>5</v>
      </c>
      <c r="I204" s="10">
        <v>4</v>
      </c>
      <c r="J204" s="10">
        <v>2</v>
      </c>
      <c r="K204" s="10"/>
      <c r="L204" s="10">
        <v>11</v>
      </c>
      <c r="M204" s="10">
        <v>11</v>
      </c>
      <c r="N204" s="10">
        <v>4</v>
      </c>
      <c r="O204" s="10">
        <v>4</v>
      </c>
      <c r="P204" s="10">
        <v>8</v>
      </c>
      <c r="Q204" s="10">
        <v>8</v>
      </c>
      <c r="R204" s="10">
        <v>7</v>
      </c>
      <c r="S204" s="10">
        <v>16</v>
      </c>
      <c r="T204" s="10">
        <v>11</v>
      </c>
      <c r="U204" s="10">
        <v>6</v>
      </c>
      <c r="V204" s="10">
        <v>6</v>
      </c>
      <c r="W204" s="10"/>
      <c r="X204" s="10">
        <v>3</v>
      </c>
      <c r="Y204" s="10">
        <v>1</v>
      </c>
      <c r="Z204" s="10"/>
      <c r="AA204" s="10"/>
      <c r="AB204" s="18"/>
      <c r="AC204" s="24"/>
    </row>
    <row r="205" spans="1:30" ht="13.5" thickTop="1" x14ac:dyDescent="0.2">
      <c r="A205" s="1"/>
      <c r="B205" s="1" t="s">
        <v>56</v>
      </c>
      <c r="C205" s="1" t="s">
        <v>236</v>
      </c>
      <c r="D205" s="1" t="s">
        <v>245</v>
      </c>
      <c r="E205" s="1"/>
      <c r="F205" s="25" t="s">
        <v>246</v>
      </c>
      <c r="G205" s="17"/>
      <c r="H205" s="22">
        <f t="shared" ref="H205:I205" si="49">SUM(H201:H204)</f>
        <v>5</v>
      </c>
      <c r="I205" s="22">
        <f t="shared" si="49"/>
        <v>4</v>
      </c>
      <c r="J205" s="22">
        <f t="shared" ref="J205:K205" si="50">SUM(J201:J204)</f>
        <v>2</v>
      </c>
      <c r="K205" s="22">
        <f t="shared" si="50"/>
        <v>0</v>
      </c>
      <c r="L205" s="22">
        <f t="shared" ref="L205:M205" si="51">SUM(L201:L204)</f>
        <v>11</v>
      </c>
      <c r="M205" s="22">
        <f t="shared" si="51"/>
        <v>12</v>
      </c>
      <c r="N205" s="22">
        <f t="shared" ref="N205:Z205" si="52">SUM(N201:N204)</f>
        <v>9</v>
      </c>
      <c r="O205" s="22">
        <f t="shared" si="52"/>
        <v>7</v>
      </c>
      <c r="P205" s="22">
        <f t="shared" si="52"/>
        <v>9</v>
      </c>
      <c r="Q205" s="22">
        <f t="shared" si="52"/>
        <v>14</v>
      </c>
      <c r="R205" s="22">
        <f t="shared" si="52"/>
        <v>9</v>
      </c>
      <c r="S205" s="22">
        <f t="shared" si="52"/>
        <v>27</v>
      </c>
      <c r="T205" s="22">
        <f t="shared" si="52"/>
        <v>19</v>
      </c>
      <c r="U205" s="22">
        <f t="shared" si="52"/>
        <v>21</v>
      </c>
      <c r="V205" s="22">
        <f t="shared" si="52"/>
        <v>20</v>
      </c>
      <c r="W205" s="22">
        <f t="shared" si="52"/>
        <v>11</v>
      </c>
      <c r="X205" s="22">
        <f t="shared" si="52"/>
        <v>15</v>
      </c>
      <c r="Y205" s="22">
        <f t="shared" si="52"/>
        <v>8</v>
      </c>
      <c r="Z205" s="22">
        <f t="shared" si="52"/>
        <v>4</v>
      </c>
      <c r="AA205" s="22"/>
      <c r="AB205" s="18"/>
      <c r="AC205" s="24"/>
    </row>
    <row r="206" spans="1:30" ht="7.5" customHeight="1" x14ac:dyDescent="0.2">
      <c r="A206" s="1"/>
      <c r="B206" s="1"/>
      <c r="D206" s="1"/>
      <c r="E206" s="1"/>
      <c r="G206" s="1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8"/>
      <c r="AC206" s="24"/>
    </row>
    <row r="207" spans="1:30" x14ac:dyDescent="0.2">
      <c r="A207" s="1"/>
      <c r="B207" s="1" t="s">
        <v>54</v>
      </c>
      <c r="C207" s="1" t="s">
        <v>55</v>
      </c>
      <c r="D207" s="1" t="s">
        <v>118</v>
      </c>
      <c r="E207" s="1"/>
      <c r="F207" s="1" t="s">
        <v>119</v>
      </c>
      <c r="G207" s="9" t="s">
        <v>36</v>
      </c>
      <c r="H207" s="10"/>
      <c r="I207" s="10"/>
      <c r="J207" s="10"/>
      <c r="K207" s="10"/>
      <c r="L207" s="10">
        <v>2</v>
      </c>
      <c r="M207" s="10"/>
      <c r="N207" s="10">
        <v>3</v>
      </c>
      <c r="O207" s="10">
        <v>2</v>
      </c>
      <c r="P207" s="10">
        <v>2</v>
      </c>
      <c r="Q207" s="10">
        <v>4</v>
      </c>
      <c r="R207" s="10">
        <v>4</v>
      </c>
      <c r="S207" s="10">
        <v>1</v>
      </c>
      <c r="T207" s="10">
        <v>3</v>
      </c>
      <c r="U207" s="10">
        <v>2</v>
      </c>
      <c r="V207" s="10">
        <v>6</v>
      </c>
      <c r="W207" s="10">
        <v>8</v>
      </c>
      <c r="X207" s="10">
        <v>3</v>
      </c>
      <c r="Y207" s="10">
        <v>6</v>
      </c>
      <c r="Z207" s="10">
        <v>2</v>
      </c>
      <c r="AA207" s="10"/>
      <c r="AB207" s="18"/>
      <c r="AC207" s="24"/>
    </row>
    <row r="208" spans="1:30" x14ac:dyDescent="0.2">
      <c r="A208" s="1"/>
      <c r="B208" s="1" t="s">
        <v>54</v>
      </c>
      <c r="C208" s="1" t="s">
        <v>236</v>
      </c>
      <c r="D208" s="1" t="s">
        <v>118</v>
      </c>
      <c r="E208" s="1"/>
      <c r="F208" s="1" t="s">
        <v>119</v>
      </c>
      <c r="G208" s="9" t="s">
        <v>36</v>
      </c>
      <c r="H208" s="10"/>
      <c r="I208" s="10"/>
      <c r="J208" s="10"/>
      <c r="K208" s="10">
        <v>1</v>
      </c>
      <c r="L208" s="10">
        <v>4</v>
      </c>
      <c r="M208" s="10">
        <v>4</v>
      </c>
      <c r="N208" s="10">
        <v>1</v>
      </c>
      <c r="O208" s="10">
        <v>4</v>
      </c>
      <c r="P208" s="10">
        <v>3</v>
      </c>
      <c r="Q208" s="10">
        <v>4</v>
      </c>
      <c r="R208" s="10">
        <v>9</v>
      </c>
      <c r="S208" s="10">
        <v>7</v>
      </c>
      <c r="T208" s="10">
        <v>8</v>
      </c>
      <c r="U208" s="10">
        <v>12</v>
      </c>
      <c r="V208" s="10">
        <v>7</v>
      </c>
      <c r="W208" s="10">
        <v>5</v>
      </c>
      <c r="X208" s="10">
        <v>10</v>
      </c>
      <c r="Y208" s="10">
        <v>10</v>
      </c>
      <c r="Z208" s="10">
        <v>6</v>
      </c>
      <c r="AA208" s="10">
        <v>3</v>
      </c>
      <c r="AB208" s="18"/>
      <c r="AC208" s="24"/>
    </row>
    <row r="209" spans="1:29" ht="7.5" customHeight="1" x14ac:dyDescent="0.2">
      <c r="A209" s="1"/>
      <c r="B209" s="1"/>
      <c r="D209" s="1"/>
      <c r="E209" s="1"/>
      <c r="G209" s="17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8"/>
      <c r="AC209" s="24"/>
    </row>
    <row r="210" spans="1:29" x14ac:dyDescent="0.2">
      <c r="A210" s="1"/>
      <c r="B210" s="16" t="s">
        <v>80</v>
      </c>
      <c r="D210" s="1"/>
      <c r="E210" s="1"/>
      <c r="G210" s="17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8"/>
      <c r="AC210" s="24"/>
    </row>
    <row r="211" spans="1:29" x14ac:dyDescent="0.2">
      <c r="A211" s="1"/>
      <c r="B211" s="1" t="s">
        <v>247</v>
      </c>
      <c r="C211" s="1" t="s">
        <v>55</v>
      </c>
      <c r="D211" s="1" t="s">
        <v>120</v>
      </c>
      <c r="E211" s="1"/>
      <c r="F211" s="1" t="s">
        <v>121</v>
      </c>
      <c r="G211" s="9"/>
      <c r="H211" s="10">
        <v>2</v>
      </c>
      <c r="I211" s="10"/>
      <c r="J211" s="10">
        <v>4</v>
      </c>
      <c r="K211" s="10">
        <v>2</v>
      </c>
      <c r="L211" s="10">
        <v>2</v>
      </c>
      <c r="M211" s="10">
        <v>2</v>
      </c>
      <c r="N211" s="10">
        <v>3</v>
      </c>
      <c r="O211" s="10"/>
      <c r="P211" s="10">
        <v>3</v>
      </c>
      <c r="Q211" s="10">
        <v>6</v>
      </c>
      <c r="R211" s="10">
        <v>8</v>
      </c>
      <c r="S211" s="10">
        <v>5</v>
      </c>
      <c r="T211" s="10">
        <v>4</v>
      </c>
      <c r="U211" s="10">
        <v>6</v>
      </c>
      <c r="V211" s="10">
        <v>7</v>
      </c>
      <c r="W211" s="10">
        <v>9</v>
      </c>
      <c r="X211" s="10">
        <v>10</v>
      </c>
      <c r="Y211" s="10">
        <v>10</v>
      </c>
      <c r="Z211" s="10">
        <v>14</v>
      </c>
      <c r="AA211" s="10">
        <v>19</v>
      </c>
      <c r="AB211" s="18"/>
      <c r="AC211" s="24"/>
    </row>
    <row r="212" spans="1:29" x14ac:dyDescent="0.2">
      <c r="A212" s="1"/>
      <c r="B212" s="1" t="s">
        <v>247</v>
      </c>
      <c r="C212" s="1" t="s">
        <v>236</v>
      </c>
      <c r="D212" s="1" t="s">
        <v>120</v>
      </c>
      <c r="E212" s="1"/>
      <c r="F212" s="1" t="s">
        <v>121</v>
      </c>
      <c r="G212" s="9"/>
      <c r="H212" s="10"/>
      <c r="I212" s="10"/>
      <c r="J212" s="10"/>
      <c r="K212" s="10">
        <v>1</v>
      </c>
      <c r="L212" s="10"/>
      <c r="M212" s="10"/>
      <c r="N212" s="10">
        <v>1</v>
      </c>
      <c r="O212" s="10">
        <v>1</v>
      </c>
      <c r="P212" s="10">
        <v>2</v>
      </c>
      <c r="Q212" s="10">
        <v>2</v>
      </c>
      <c r="R212" s="10">
        <v>1</v>
      </c>
      <c r="S212" s="10"/>
      <c r="T212" s="10">
        <v>3</v>
      </c>
      <c r="U212" s="10">
        <v>1</v>
      </c>
      <c r="V212" s="10">
        <v>3</v>
      </c>
      <c r="W212" s="10">
        <v>7</v>
      </c>
      <c r="X212" s="10">
        <v>6</v>
      </c>
      <c r="Y212" s="10">
        <v>7</v>
      </c>
      <c r="Z212" s="10">
        <v>8</v>
      </c>
      <c r="AA212" s="10">
        <v>5</v>
      </c>
      <c r="AB212" s="18"/>
      <c r="AC212" s="24"/>
    </row>
    <row r="213" spans="1:29" ht="7.5" customHeight="1" x14ac:dyDescent="0.2">
      <c r="A213" s="1"/>
      <c r="B213" s="1"/>
      <c r="D213" s="1"/>
      <c r="E213" s="1"/>
      <c r="G213" s="9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8"/>
      <c r="AC213" s="24"/>
    </row>
    <row r="214" spans="1:29" x14ac:dyDescent="0.2">
      <c r="A214" s="1"/>
      <c r="B214" s="1" t="s">
        <v>88</v>
      </c>
      <c r="C214" s="1" t="s">
        <v>55</v>
      </c>
      <c r="D214" s="1" t="s">
        <v>122</v>
      </c>
      <c r="E214" s="1"/>
      <c r="F214" s="1" t="s">
        <v>123</v>
      </c>
      <c r="G214" s="9"/>
      <c r="H214" s="10"/>
      <c r="I214" s="10"/>
      <c r="J214" s="10">
        <v>2</v>
      </c>
      <c r="K214" s="10">
        <v>1</v>
      </c>
      <c r="L214" s="10"/>
      <c r="M214" s="10"/>
      <c r="N214" s="10"/>
      <c r="O214" s="10">
        <v>1</v>
      </c>
      <c r="P214" s="10"/>
      <c r="Q214" s="10">
        <v>1</v>
      </c>
      <c r="R214" s="10"/>
      <c r="S214" s="10">
        <v>2</v>
      </c>
      <c r="T214" s="10">
        <v>3</v>
      </c>
      <c r="U214" s="10"/>
      <c r="V214" s="10"/>
      <c r="W214" s="10"/>
      <c r="X214" s="10">
        <v>2</v>
      </c>
      <c r="Y214" s="10">
        <v>2</v>
      </c>
      <c r="Z214" s="10">
        <v>2</v>
      </c>
      <c r="AA214" s="10">
        <v>0</v>
      </c>
      <c r="AB214" s="18"/>
      <c r="AC214" s="24"/>
    </row>
    <row r="215" spans="1:29" x14ac:dyDescent="0.2">
      <c r="A215" s="1"/>
      <c r="B215" s="1" t="s">
        <v>88</v>
      </c>
      <c r="C215" s="1" t="s">
        <v>236</v>
      </c>
      <c r="D215" s="1" t="s">
        <v>122</v>
      </c>
      <c r="E215" s="1"/>
      <c r="F215" s="1" t="s">
        <v>123</v>
      </c>
      <c r="G215" s="9" t="s">
        <v>36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>
        <v>1</v>
      </c>
      <c r="R215" s="10">
        <v>2</v>
      </c>
      <c r="S215" s="10"/>
      <c r="T215" s="10">
        <v>2</v>
      </c>
      <c r="U215" s="10">
        <v>1</v>
      </c>
      <c r="V215" s="10"/>
      <c r="W215" s="10">
        <v>2</v>
      </c>
      <c r="X215" s="10">
        <v>3</v>
      </c>
      <c r="Y215" s="10">
        <v>1</v>
      </c>
      <c r="Z215" s="10">
        <v>1</v>
      </c>
      <c r="AA215" s="10">
        <v>2</v>
      </c>
      <c r="AB215" s="18"/>
      <c r="AC215" s="24"/>
    </row>
    <row r="216" spans="1:29" ht="7.5" customHeight="1" x14ac:dyDescent="0.2">
      <c r="A216" s="1"/>
      <c r="B216" s="1"/>
      <c r="D216" s="1"/>
      <c r="E216" s="1"/>
      <c r="G216" s="1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8"/>
      <c r="AC216" s="24"/>
    </row>
    <row r="217" spans="1:29" x14ac:dyDescent="0.2">
      <c r="A217" s="1"/>
      <c r="B217" s="1" t="s">
        <v>93</v>
      </c>
      <c r="C217" s="1" t="s">
        <v>55</v>
      </c>
      <c r="D217" s="1" t="s">
        <v>125</v>
      </c>
      <c r="E217" s="1"/>
      <c r="F217" s="1" t="s">
        <v>126</v>
      </c>
      <c r="G217" s="9" t="s">
        <v>36</v>
      </c>
      <c r="H217" s="10"/>
      <c r="I217" s="10"/>
      <c r="J217" s="10"/>
      <c r="K217" s="10"/>
      <c r="L217" s="10"/>
      <c r="M217" s="10"/>
      <c r="N217" s="10"/>
      <c r="O217" s="10">
        <v>2</v>
      </c>
      <c r="P217" s="10"/>
      <c r="Q217" s="10"/>
      <c r="R217" s="10">
        <v>2</v>
      </c>
      <c r="S217" s="10"/>
      <c r="T217" s="10"/>
      <c r="U217" s="10">
        <v>1</v>
      </c>
      <c r="V217" s="10">
        <v>2</v>
      </c>
      <c r="W217" s="10">
        <v>4</v>
      </c>
      <c r="X217" s="10"/>
      <c r="Y217" s="10">
        <v>3</v>
      </c>
      <c r="Z217" s="10">
        <v>4</v>
      </c>
      <c r="AA217" s="10">
        <v>2</v>
      </c>
      <c r="AB217" s="18"/>
      <c r="AC217" s="24"/>
    </row>
    <row r="218" spans="1:29" x14ac:dyDescent="0.2">
      <c r="A218" s="1"/>
      <c r="B218" s="1" t="s">
        <v>93</v>
      </c>
      <c r="C218" s="1" t="s">
        <v>236</v>
      </c>
      <c r="D218" s="1" t="s">
        <v>125</v>
      </c>
      <c r="E218" s="1"/>
      <c r="F218" s="1" t="s">
        <v>126</v>
      </c>
      <c r="G218" s="9" t="s">
        <v>36</v>
      </c>
      <c r="H218" s="10"/>
      <c r="I218" s="10"/>
      <c r="J218" s="10"/>
      <c r="K218" s="10"/>
      <c r="L218" s="10">
        <v>1</v>
      </c>
      <c r="M218" s="10">
        <v>1</v>
      </c>
      <c r="N218" s="10"/>
      <c r="O218" s="10">
        <v>1</v>
      </c>
      <c r="P218" s="10"/>
      <c r="Q218" s="10">
        <v>2</v>
      </c>
      <c r="R218" s="10">
        <v>1</v>
      </c>
      <c r="S218" s="10">
        <v>1</v>
      </c>
      <c r="T218" s="10">
        <v>1</v>
      </c>
      <c r="U218" s="10">
        <v>1</v>
      </c>
      <c r="V218" s="10">
        <v>2</v>
      </c>
      <c r="W218" s="10">
        <v>3</v>
      </c>
      <c r="X218" s="10">
        <v>2</v>
      </c>
      <c r="Y218" s="10">
        <v>7</v>
      </c>
      <c r="Z218" s="10">
        <v>1</v>
      </c>
      <c r="AA218" s="10">
        <v>2</v>
      </c>
      <c r="AB218" s="18"/>
      <c r="AC218" s="24"/>
    </row>
    <row r="219" spans="1:29" ht="7.5" customHeight="1" x14ac:dyDescent="0.2">
      <c r="A219" s="1"/>
      <c r="B219" s="1"/>
      <c r="D219" s="1"/>
      <c r="E219" s="1"/>
      <c r="G219" s="17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8"/>
      <c r="AC219" s="24"/>
    </row>
    <row r="220" spans="1:29" ht="12.75" customHeight="1" x14ac:dyDescent="0.2">
      <c r="A220" s="1"/>
      <c r="B220" s="1" t="s">
        <v>95</v>
      </c>
      <c r="C220" s="1" t="s">
        <v>55</v>
      </c>
      <c r="D220" s="1" t="s">
        <v>127</v>
      </c>
      <c r="E220" s="1"/>
      <c r="F220" s="1" t="s">
        <v>128</v>
      </c>
      <c r="G220" s="17"/>
      <c r="H220" s="10"/>
      <c r="I220" s="10">
        <v>1</v>
      </c>
      <c r="J220" s="10"/>
      <c r="K220" s="10"/>
      <c r="L220" s="10"/>
      <c r="M220" s="10"/>
      <c r="N220" s="10"/>
      <c r="O220" s="10"/>
      <c r="P220" s="10"/>
      <c r="Q220" s="10">
        <v>1</v>
      </c>
      <c r="R220" s="10"/>
      <c r="S220" s="10">
        <v>1</v>
      </c>
      <c r="T220" s="10">
        <v>1</v>
      </c>
      <c r="U220" s="10">
        <v>1</v>
      </c>
      <c r="V220" s="10">
        <v>3</v>
      </c>
      <c r="W220" s="10">
        <v>2</v>
      </c>
      <c r="X220" s="10">
        <v>1</v>
      </c>
      <c r="Y220" s="10"/>
      <c r="Z220" s="10">
        <v>3</v>
      </c>
      <c r="AA220" s="10">
        <v>1</v>
      </c>
      <c r="AB220" s="18"/>
      <c r="AC220" s="24"/>
    </row>
    <row r="221" spans="1:29" ht="12.75" customHeight="1" x14ac:dyDescent="0.2">
      <c r="A221" s="1"/>
      <c r="B221" s="1" t="s">
        <v>95</v>
      </c>
      <c r="C221" s="1" t="s">
        <v>236</v>
      </c>
      <c r="D221" s="1" t="s">
        <v>127</v>
      </c>
      <c r="E221" s="1"/>
      <c r="F221" s="1" t="s">
        <v>128</v>
      </c>
      <c r="G221" s="9" t="s">
        <v>36</v>
      </c>
      <c r="H221" s="10"/>
      <c r="I221" s="10"/>
      <c r="J221" s="10"/>
      <c r="K221" s="10"/>
      <c r="L221" s="10"/>
      <c r="M221" s="10"/>
      <c r="N221" s="10"/>
      <c r="O221" s="10"/>
      <c r="P221" s="10">
        <v>1</v>
      </c>
      <c r="Q221" s="10"/>
      <c r="R221" s="10">
        <v>1</v>
      </c>
      <c r="S221" s="10">
        <v>1</v>
      </c>
      <c r="T221" s="10">
        <v>2</v>
      </c>
      <c r="U221" s="10"/>
      <c r="V221" s="10"/>
      <c r="W221" s="10"/>
      <c r="X221" s="10">
        <v>2</v>
      </c>
      <c r="Y221" s="10">
        <v>1</v>
      </c>
      <c r="Z221" s="10"/>
      <c r="AA221" s="10"/>
      <c r="AB221" s="18"/>
      <c r="AC221" s="24"/>
    </row>
    <row r="222" spans="1:29" x14ac:dyDescent="0.2">
      <c r="A222" s="1"/>
      <c r="B222" s="1" t="s">
        <v>95</v>
      </c>
      <c r="C222" s="1" t="s">
        <v>236</v>
      </c>
      <c r="D222" s="1" t="s">
        <v>129</v>
      </c>
      <c r="E222" s="1"/>
      <c r="F222" s="1" t="s">
        <v>248</v>
      </c>
      <c r="G222" s="9" t="s">
        <v>36</v>
      </c>
      <c r="H222" s="10"/>
      <c r="I222" s="10"/>
      <c r="J222" s="10"/>
      <c r="K222" s="10"/>
      <c r="L222" s="10"/>
      <c r="M222" s="10">
        <v>1</v>
      </c>
      <c r="N222" s="10"/>
      <c r="O222" s="10"/>
      <c r="P222" s="10"/>
      <c r="Q222" s="10"/>
      <c r="R222" s="10">
        <v>1</v>
      </c>
      <c r="S222" s="10">
        <v>1</v>
      </c>
      <c r="T222" s="10"/>
      <c r="U222" s="10"/>
      <c r="V222" s="10"/>
      <c r="W222" s="10"/>
      <c r="X222" s="10"/>
      <c r="Y222" s="10">
        <v>2</v>
      </c>
      <c r="Z222" s="10">
        <v>1</v>
      </c>
      <c r="AA222" s="10"/>
      <c r="AB222" s="18"/>
      <c r="AC222" s="24"/>
    </row>
    <row r="223" spans="1:29" ht="7.5" customHeight="1" x14ac:dyDescent="0.2">
      <c r="A223" s="1"/>
      <c r="B223" s="1"/>
      <c r="D223" s="1"/>
      <c r="E223" s="1"/>
      <c r="G223" s="17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8"/>
      <c r="AC223" s="24"/>
    </row>
    <row r="224" spans="1:29" x14ac:dyDescent="0.2">
      <c r="A224" s="23"/>
      <c r="B224" s="23" t="s">
        <v>131</v>
      </c>
      <c r="C224" s="18"/>
      <c r="F224" s="18"/>
      <c r="H224" s="18"/>
      <c r="I224" s="18"/>
      <c r="J224" s="18"/>
      <c r="K224" s="18"/>
      <c r="L224" s="18"/>
      <c r="O224" s="18"/>
      <c r="P224" s="18"/>
      <c r="Q224" s="18"/>
      <c r="R224" s="18"/>
      <c r="S224" s="18"/>
      <c r="T224" s="18"/>
      <c r="U224" s="18"/>
      <c r="V224" s="10"/>
      <c r="W224" s="10"/>
      <c r="X224" s="10"/>
      <c r="Y224" s="18"/>
      <c r="Z224" s="18"/>
      <c r="AA224" s="18"/>
      <c r="AB224" s="18"/>
      <c r="AC224" s="24"/>
    </row>
    <row r="225" spans="1:30" s="1" customFormat="1" ht="12.75" customHeight="1" x14ac:dyDescent="0.2">
      <c r="A225" s="14"/>
      <c r="B225" s="1" t="s">
        <v>46</v>
      </c>
      <c r="C225" s="18" t="s">
        <v>236</v>
      </c>
      <c r="D225" s="18" t="s">
        <v>249</v>
      </c>
      <c r="E225" s="18"/>
      <c r="F225" s="18" t="s">
        <v>137</v>
      </c>
      <c r="G225" s="9" t="s">
        <v>36</v>
      </c>
      <c r="H225" s="10"/>
      <c r="I225" s="10"/>
      <c r="J225" s="10"/>
      <c r="K225" s="10"/>
      <c r="L225" s="10"/>
      <c r="M225" s="10">
        <v>2</v>
      </c>
      <c r="N225" s="10"/>
      <c r="O225" s="34"/>
      <c r="P225" s="34">
        <v>1</v>
      </c>
      <c r="Q225" s="34">
        <v>1</v>
      </c>
      <c r="R225" s="34">
        <v>1</v>
      </c>
      <c r="S225" s="34">
        <v>5</v>
      </c>
      <c r="T225" s="34">
        <v>4</v>
      </c>
      <c r="U225" s="34"/>
      <c r="V225" s="10">
        <v>3</v>
      </c>
      <c r="W225" s="10">
        <v>3</v>
      </c>
      <c r="X225" s="10">
        <v>3</v>
      </c>
      <c r="Y225" s="10">
        <v>1</v>
      </c>
      <c r="Z225" s="10">
        <v>2</v>
      </c>
      <c r="AA225" s="10"/>
      <c r="AB225" s="18"/>
      <c r="AC225" s="24"/>
      <c r="AD225" s="18"/>
    </row>
    <row r="226" spans="1:30" s="1" customFormat="1" ht="12.75" customHeight="1" thickBot="1" x14ac:dyDescent="0.25">
      <c r="B226" s="1" t="s">
        <v>50</v>
      </c>
      <c r="C226" s="1" t="s">
        <v>236</v>
      </c>
      <c r="D226" s="1" t="s">
        <v>249</v>
      </c>
      <c r="F226" s="18" t="s">
        <v>139</v>
      </c>
      <c r="G226" s="9" t="s">
        <v>36</v>
      </c>
      <c r="H226" s="10"/>
      <c r="I226" s="10"/>
      <c r="J226" s="10"/>
      <c r="K226" s="10">
        <v>1</v>
      </c>
      <c r="L226" s="10"/>
      <c r="M226" s="10">
        <v>1</v>
      </c>
      <c r="N226" s="10">
        <v>2</v>
      </c>
      <c r="O226" s="10">
        <v>1</v>
      </c>
      <c r="P226" s="10">
        <v>2</v>
      </c>
      <c r="Q226" s="10">
        <v>3</v>
      </c>
      <c r="R226" s="10">
        <v>8</v>
      </c>
      <c r="S226" s="10">
        <v>15</v>
      </c>
      <c r="T226" s="10">
        <v>11</v>
      </c>
      <c r="U226" s="10">
        <v>14</v>
      </c>
      <c r="V226" s="10">
        <v>18</v>
      </c>
      <c r="W226" s="10">
        <v>24</v>
      </c>
      <c r="X226" s="10">
        <v>14</v>
      </c>
      <c r="Y226" s="10">
        <v>12</v>
      </c>
      <c r="Z226" s="10">
        <v>9</v>
      </c>
      <c r="AA226" s="10">
        <v>9</v>
      </c>
      <c r="AB226" s="18"/>
      <c r="AC226" s="24"/>
    </row>
    <row r="227" spans="1:30" s="1" customFormat="1" ht="12.75" customHeight="1" thickTop="1" x14ac:dyDescent="0.2">
      <c r="A227" s="18"/>
      <c r="B227" s="18"/>
      <c r="C227" s="18"/>
      <c r="D227" s="18"/>
      <c r="E227" s="18"/>
      <c r="F227" s="25" t="s">
        <v>148</v>
      </c>
      <c r="G227" s="14"/>
      <c r="H227" s="22">
        <f t="shared" ref="H227:I227" si="53">SUM(H225:H226)</f>
        <v>0</v>
      </c>
      <c r="I227" s="22">
        <f t="shared" si="53"/>
        <v>0</v>
      </c>
      <c r="J227" s="22">
        <f t="shared" ref="J227:K227" si="54">SUM(J225:J226)</f>
        <v>0</v>
      </c>
      <c r="K227" s="22">
        <f t="shared" si="54"/>
        <v>1</v>
      </c>
      <c r="L227" s="22">
        <f t="shared" ref="L227:M227" si="55">SUM(L225:L226)</f>
        <v>0</v>
      </c>
      <c r="M227" s="22">
        <f t="shared" si="55"/>
        <v>3</v>
      </c>
      <c r="N227" s="22">
        <f t="shared" ref="N227:AA227" si="56">SUM(N225:N226)</f>
        <v>2</v>
      </c>
      <c r="O227" s="22">
        <f t="shared" si="56"/>
        <v>1</v>
      </c>
      <c r="P227" s="22">
        <f t="shared" si="56"/>
        <v>3</v>
      </c>
      <c r="Q227" s="22">
        <f t="shared" si="56"/>
        <v>4</v>
      </c>
      <c r="R227" s="22">
        <f t="shared" si="56"/>
        <v>9</v>
      </c>
      <c r="S227" s="22">
        <f t="shared" si="56"/>
        <v>20</v>
      </c>
      <c r="T227" s="22">
        <f t="shared" si="56"/>
        <v>15</v>
      </c>
      <c r="U227" s="22">
        <f t="shared" si="56"/>
        <v>14</v>
      </c>
      <c r="V227" s="22">
        <f t="shared" si="56"/>
        <v>21</v>
      </c>
      <c r="W227" s="22">
        <f t="shared" si="56"/>
        <v>27</v>
      </c>
      <c r="X227" s="22">
        <f t="shared" si="56"/>
        <v>17</v>
      </c>
      <c r="Y227" s="22">
        <f t="shared" si="56"/>
        <v>13</v>
      </c>
      <c r="Z227" s="22">
        <f t="shared" si="56"/>
        <v>11</v>
      </c>
      <c r="AA227" s="22">
        <f t="shared" si="56"/>
        <v>9</v>
      </c>
      <c r="AB227" s="18"/>
      <c r="AC227" s="24"/>
    </row>
    <row r="228" spans="1:30" s="1" customFormat="1" ht="7.5" customHeight="1" thickBot="1" x14ac:dyDescent="0.25">
      <c r="A228" s="18"/>
      <c r="B228" s="18"/>
      <c r="C228" s="42"/>
      <c r="D228" s="18"/>
      <c r="E228" s="18"/>
      <c r="G228" s="14"/>
      <c r="H228" s="18"/>
      <c r="I228" s="18"/>
      <c r="J228" s="18"/>
      <c r="K228" s="18"/>
      <c r="L228" s="18"/>
      <c r="M228" s="18"/>
      <c r="N228" s="18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27"/>
      <c r="AC228" s="24"/>
    </row>
    <row r="229" spans="1:30" s="1" customFormat="1" ht="12.75" customHeight="1" thickTop="1" x14ac:dyDescent="0.2">
      <c r="A229" s="20" t="s">
        <v>149</v>
      </c>
      <c r="B229" s="20"/>
      <c r="D229" s="21"/>
      <c r="E229" s="21"/>
      <c r="F229" s="20"/>
      <c r="G229" s="9"/>
      <c r="H229" s="22">
        <f t="shared" ref="H229" si="57">SUM(H198:H226)-H205</f>
        <v>11</v>
      </c>
      <c r="I229" s="22">
        <f t="shared" ref="I229:AA229" si="58">SUM(I198:I226)-I205</f>
        <v>12</v>
      </c>
      <c r="J229" s="22">
        <f t="shared" si="58"/>
        <v>16</v>
      </c>
      <c r="K229" s="22">
        <f t="shared" si="58"/>
        <v>9</v>
      </c>
      <c r="L229" s="22">
        <f t="shared" si="58"/>
        <v>23</v>
      </c>
      <c r="M229" s="22">
        <f t="shared" si="58"/>
        <v>28</v>
      </c>
      <c r="N229" s="22">
        <f t="shared" si="58"/>
        <v>21</v>
      </c>
      <c r="O229" s="22">
        <f t="shared" si="58"/>
        <v>25</v>
      </c>
      <c r="P229" s="22">
        <f t="shared" si="58"/>
        <v>23</v>
      </c>
      <c r="Q229" s="22">
        <f t="shared" si="58"/>
        <v>43</v>
      </c>
      <c r="R229" s="22">
        <f t="shared" si="58"/>
        <v>55</v>
      </c>
      <c r="S229" s="22">
        <f t="shared" si="58"/>
        <v>75</v>
      </c>
      <c r="T229" s="22">
        <f t="shared" si="58"/>
        <v>75</v>
      </c>
      <c r="U229" s="22">
        <f t="shared" si="58"/>
        <v>69</v>
      </c>
      <c r="V229" s="22">
        <f t="shared" si="58"/>
        <v>81</v>
      </c>
      <c r="W229" s="22">
        <f t="shared" si="58"/>
        <v>95</v>
      </c>
      <c r="X229" s="22">
        <f t="shared" si="58"/>
        <v>83</v>
      </c>
      <c r="Y229" s="22">
        <f t="shared" si="58"/>
        <v>82</v>
      </c>
      <c r="Z229" s="22">
        <f t="shared" si="58"/>
        <v>82</v>
      </c>
      <c r="AA229" s="22">
        <f t="shared" si="58"/>
        <v>60</v>
      </c>
      <c r="AC229" s="24"/>
    </row>
    <row r="230" spans="1:30" s="1" customFormat="1" ht="12.75" customHeight="1" x14ac:dyDescent="0.2">
      <c r="D230" s="2" t="s">
        <v>250</v>
      </c>
      <c r="F230" s="2"/>
      <c r="G230" s="9"/>
      <c r="H230" s="10">
        <f t="shared" ref="H230" si="59">SUM(H199:H203,H208,H212,H215,H218,H221:H226)</f>
        <v>0</v>
      </c>
      <c r="I230" s="10">
        <f t="shared" ref="I230:AA230" si="60">SUM(I199:I203,I208,I212,I215,I218,I221:I226)</f>
        <v>0</v>
      </c>
      <c r="J230" s="10">
        <f t="shared" si="60"/>
        <v>0</v>
      </c>
      <c r="K230" s="10">
        <f t="shared" si="60"/>
        <v>3</v>
      </c>
      <c r="L230" s="10">
        <f t="shared" si="60"/>
        <v>5</v>
      </c>
      <c r="M230" s="10">
        <f t="shared" si="60"/>
        <v>10</v>
      </c>
      <c r="N230" s="10">
        <f t="shared" si="60"/>
        <v>9</v>
      </c>
      <c r="O230" s="10">
        <f t="shared" si="60"/>
        <v>11</v>
      </c>
      <c r="P230" s="10">
        <f t="shared" si="60"/>
        <v>10</v>
      </c>
      <c r="Q230" s="10">
        <f t="shared" si="60"/>
        <v>21</v>
      </c>
      <c r="R230" s="10">
        <f t="shared" si="60"/>
        <v>27</v>
      </c>
      <c r="S230" s="10">
        <f t="shared" si="60"/>
        <v>43</v>
      </c>
      <c r="T230" s="10">
        <f t="shared" si="60"/>
        <v>42</v>
      </c>
      <c r="U230" s="10">
        <f t="shared" si="60"/>
        <v>49</v>
      </c>
      <c r="V230" s="10">
        <f t="shared" si="60"/>
        <v>51</v>
      </c>
      <c r="W230" s="10">
        <f t="shared" si="60"/>
        <v>57</v>
      </c>
      <c r="X230" s="10">
        <f t="shared" si="60"/>
        <v>53</v>
      </c>
      <c r="Y230" s="10">
        <f t="shared" si="60"/>
        <v>51</v>
      </c>
      <c r="Z230" s="10">
        <f t="shared" si="60"/>
        <v>36</v>
      </c>
      <c r="AA230" s="10">
        <f t="shared" si="60"/>
        <v>26</v>
      </c>
      <c r="AC230" s="24"/>
    </row>
    <row r="231" spans="1:30" s="1" customFormat="1" ht="12.75" customHeight="1" x14ac:dyDescent="0.2">
      <c r="A231" s="2"/>
      <c r="B231" s="2"/>
      <c r="D231" s="2" t="s">
        <v>251</v>
      </c>
      <c r="F231" s="2"/>
      <c r="G231" s="9"/>
      <c r="H231" s="10">
        <f t="shared" ref="H231" si="61">SUM(H198,H207,H211,H214,H217,H220)</f>
        <v>6</v>
      </c>
      <c r="I231" s="10">
        <f t="shared" ref="I231:AA231" si="62">SUM(I198,I207,I211,I214,I217,I220)</f>
        <v>8</v>
      </c>
      <c r="J231" s="10">
        <f t="shared" si="62"/>
        <v>14</v>
      </c>
      <c r="K231" s="10">
        <f t="shared" si="62"/>
        <v>6</v>
      </c>
      <c r="L231" s="10">
        <f t="shared" si="62"/>
        <v>7</v>
      </c>
      <c r="M231" s="10">
        <f t="shared" si="62"/>
        <v>7</v>
      </c>
      <c r="N231" s="10">
        <f t="shared" si="62"/>
        <v>8</v>
      </c>
      <c r="O231" s="10">
        <f t="shared" si="62"/>
        <v>10</v>
      </c>
      <c r="P231" s="10">
        <f t="shared" si="62"/>
        <v>5</v>
      </c>
      <c r="Q231" s="10">
        <f t="shared" si="62"/>
        <v>14</v>
      </c>
      <c r="R231" s="10">
        <f t="shared" si="62"/>
        <v>21</v>
      </c>
      <c r="S231" s="10">
        <f t="shared" si="62"/>
        <v>16</v>
      </c>
      <c r="T231" s="10">
        <f t="shared" si="62"/>
        <v>22</v>
      </c>
      <c r="U231" s="10">
        <f t="shared" si="62"/>
        <v>14</v>
      </c>
      <c r="V231" s="10">
        <f t="shared" si="62"/>
        <v>24</v>
      </c>
      <c r="W231" s="10">
        <f t="shared" si="62"/>
        <v>38</v>
      </c>
      <c r="X231" s="10">
        <f t="shared" si="62"/>
        <v>27</v>
      </c>
      <c r="Y231" s="10">
        <f t="shared" si="62"/>
        <v>30</v>
      </c>
      <c r="Z231" s="10">
        <f t="shared" si="62"/>
        <v>46</v>
      </c>
      <c r="AA231" s="10">
        <f t="shared" si="62"/>
        <v>34</v>
      </c>
      <c r="AC231" s="24"/>
    </row>
    <row r="232" spans="1:30" s="1" customFormat="1" ht="12.75" customHeight="1" thickBot="1" x14ac:dyDescent="0.25">
      <c r="C232" s="42"/>
      <c r="D232" s="2" t="s">
        <v>252</v>
      </c>
      <c r="F232" s="2"/>
      <c r="G232" s="9"/>
      <c r="H232" s="10">
        <f t="shared" ref="H232" si="63">H195+H204</f>
        <v>9</v>
      </c>
      <c r="I232" s="10">
        <f t="shared" ref="I232:AA232" si="64">I195+I204</f>
        <v>11</v>
      </c>
      <c r="J232" s="10">
        <f t="shared" si="64"/>
        <v>6</v>
      </c>
      <c r="K232" s="10">
        <f t="shared" si="64"/>
        <v>14</v>
      </c>
      <c r="L232" s="10">
        <f t="shared" si="64"/>
        <v>22</v>
      </c>
      <c r="M232" s="10">
        <f t="shared" si="64"/>
        <v>23</v>
      </c>
      <c r="N232" s="10">
        <f t="shared" si="64"/>
        <v>27</v>
      </c>
      <c r="O232" s="10">
        <f t="shared" si="64"/>
        <v>14</v>
      </c>
      <c r="P232" s="10">
        <f t="shared" si="64"/>
        <v>25</v>
      </c>
      <c r="Q232" s="10">
        <f t="shared" si="64"/>
        <v>20</v>
      </c>
      <c r="R232" s="10">
        <f t="shared" si="64"/>
        <v>19</v>
      </c>
      <c r="S232" s="10">
        <f t="shared" si="64"/>
        <v>23</v>
      </c>
      <c r="T232" s="10">
        <f t="shared" si="64"/>
        <v>24</v>
      </c>
      <c r="U232" s="10">
        <f t="shared" si="64"/>
        <v>13</v>
      </c>
      <c r="V232" s="10">
        <f t="shared" si="64"/>
        <v>17</v>
      </c>
      <c r="W232" s="10">
        <f t="shared" si="64"/>
        <v>19</v>
      </c>
      <c r="X232" s="10">
        <f t="shared" si="64"/>
        <v>14</v>
      </c>
      <c r="Y232" s="10">
        <f t="shared" si="64"/>
        <v>19</v>
      </c>
      <c r="Z232" s="10">
        <f t="shared" si="64"/>
        <v>14</v>
      </c>
      <c r="AA232" s="10">
        <f t="shared" si="64"/>
        <v>13</v>
      </c>
      <c r="AC232" s="24"/>
    </row>
    <row r="233" spans="1:30" ht="13.5" thickTop="1" x14ac:dyDescent="0.2">
      <c r="A233" s="20" t="s">
        <v>152</v>
      </c>
      <c r="B233" s="21"/>
      <c r="D233" s="21"/>
      <c r="E233" s="1"/>
      <c r="G233" s="9"/>
      <c r="H233" s="22">
        <f t="shared" ref="H233" si="65">H195+H229</f>
        <v>15</v>
      </c>
      <c r="I233" s="22">
        <f t="shared" ref="I233:AA233" si="66">I195+I229</f>
        <v>19</v>
      </c>
      <c r="J233" s="22">
        <f t="shared" si="66"/>
        <v>20</v>
      </c>
      <c r="K233" s="22">
        <f t="shared" si="66"/>
        <v>23</v>
      </c>
      <c r="L233" s="22">
        <f t="shared" si="66"/>
        <v>34</v>
      </c>
      <c r="M233" s="22">
        <f t="shared" si="66"/>
        <v>40</v>
      </c>
      <c r="N233" s="22">
        <f t="shared" si="66"/>
        <v>44</v>
      </c>
      <c r="O233" s="22">
        <f t="shared" si="66"/>
        <v>35</v>
      </c>
      <c r="P233" s="22">
        <f t="shared" si="66"/>
        <v>40</v>
      </c>
      <c r="Q233" s="22">
        <f t="shared" si="66"/>
        <v>55</v>
      </c>
      <c r="R233" s="22">
        <f t="shared" si="66"/>
        <v>67</v>
      </c>
      <c r="S233" s="22">
        <f t="shared" si="66"/>
        <v>82</v>
      </c>
      <c r="T233" s="22">
        <f t="shared" si="66"/>
        <v>88</v>
      </c>
      <c r="U233" s="22">
        <f t="shared" si="66"/>
        <v>76</v>
      </c>
      <c r="V233" s="22">
        <f t="shared" si="66"/>
        <v>92</v>
      </c>
      <c r="W233" s="22">
        <f t="shared" si="66"/>
        <v>114</v>
      </c>
      <c r="X233" s="22">
        <f t="shared" si="66"/>
        <v>94</v>
      </c>
      <c r="Y233" s="22">
        <f t="shared" si="66"/>
        <v>100</v>
      </c>
      <c r="Z233" s="22">
        <f t="shared" si="66"/>
        <v>96</v>
      </c>
      <c r="AA233" s="22">
        <f t="shared" si="66"/>
        <v>73</v>
      </c>
      <c r="AB233" s="1"/>
      <c r="AC233" s="24"/>
      <c r="AD233" s="1"/>
    </row>
    <row r="234" spans="1:30" x14ac:dyDescent="0.2">
      <c r="A234" s="1"/>
      <c r="B234" s="1"/>
      <c r="D234" s="1"/>
      <c r="E234" s="1"/>
      <c r="F234" s="2"/>
      <c r="G234" s="9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"/>
      <c r="AC234" s="24"/>
    </row>
    <row r="235" spans="1:30" x14ac:dyDescent="0.2">
      <c r="A235" s="1"/>
      <c r="B235" s="1"/>
      <c r="D235" s="1"/>
      <c r="E235" s="1"/>
      <c r="F235" s="2"/>
      <c r="G235" s="9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"/>
      <c r="AC235" s="24"/>
    </row>
    <row r="236" spans="1:30" s="1" customFormat="1" ht="12.75" customHeight="1" x14ac:dyDescent="0.2">
      <c r="A236" s="16" t="s">
        <v>153</v>
      </c>
      <c r="G236" s="9"/>
      <c r="O236" s="27"/>
      <c r="P236" s="27"/>
      <c r="Q236" s="27"/>
      <c r="R236" s="27"/>
      <c r="S236" s="27"/>
      <c r="T236" s="10"/>
      <c r="U236" s="10"/>
      <c r="V236" s="10"/>
      <c r="W236" s="10"/>
      <c r="X236" s="10"/>
      <c r="AC236" s="24"/>
      <c r="AD236" s="18"/>
    </row>
    <row r="237" spans="1:30" x14ac:dyDescent="0.2">
      <c r="A237" s="1"/>
      <c r="B237" s="1" t="s">
        <v>154</v>
      </c>
      <c r="C237" s="1" t="s">
        <v>236</v>
      </c>
      <c r="D237" s="1" t="s">
        <v>155</v>
      </c>
      <c r="E237" s="1"/>
      <c r="F237" s="1" t="s">
        <v>156</v>
      </c>
      <c r="G237" s="9" t="s">
        <v>36</v>
      </c>
      <c r="H237" s="10"/>
      <c r="I237" s="10"/>
      <c r="J237" s="10"/>
      <c r="K237" s="10"/>
      <c r="L237" s="10">
        <v>2</v>
      </c>
      <c r="M237" s="10">
        <v>1</v>
      </c>
      <c r="N237" s="10">
        <v>3</v>
      </c>
      <c r="O237" s="10">
        <v>6</v>
      </c>
      <c r="P237" s="10">
        <v>3</v>
      </c>
      <c r="Q237" s="10">
        <v>24</v>
      </c>
      <c r="R237" s="10">
        <v>11</v>
      </c>
      <c r="S237" s="10">
        <v>19</v>
      </c>
      <c r="T237" s="10">
        <v>9</v>
      </c>
      <c r="U237" s="10">
        <v>24</v>
      </c>
      <c r="V237" s="10">
        <v>32</v>
      </c>
      <c r="W237" s="10">
        <v>36</v>
      </c>
      <c r="X237" s="10">
        <v>45</v>
      </c>
      <c r="Y237" s="10">
        <v>51</v>
      </c>
      <c r="Z237" s="10">
        <v>87</v>
      </c>
      <c r="AA237" s="10">
        <v>50</v>
      </c>
      <c r="AB237" s="18"/>
      <c r="AC237" s="24"/>
    </row>
    <row r="238" spans="1:30" x14ac:dyDescent="0.2">
      <c r="A238" s="1"/>
      <c r="B238" s="1" t="s">
        <v>154</v>
      </c>
      <c r="C238" s="1" t="s">
        <v>253</v>
      </c>
      <c r="D238" s="1" t="s">
        <v>254</v>
      </c>
      <c r="E238" s="1"/>
      <c r="F238" s="1" t="s">
        <v>156</v>
      </c>
      <c r="G238" s="17"/>
      <c r="H238" s="10">
        <v>10</v>
      </c>
      <c r="I238" s="10">
        <v>16</v>
      </c>
      <c r="J238" s="10">
        <v>18</v>
      </c>
      <c r="K238" s="10">
        <v>17</v>
      </c>
      <c r="L238" s="10">
        <v>22</v>
      </c>
      <c r="M238" s="10">
        <v>15</v>
      </c>
      <c r="N238" s="10">
        <v>13</v>
      </c>
      <c r="O238" s="27">
        <v>10</v>
      </c>
      <c r="P238" s="27">
        <v>17</v>
      </c>
      <c r="Q238" s="27">
        <v>8</v>
      </c>
      <c r="R238" s="27">
        <v>32</v>
      </c>
      <c r="S238" s="27">
        <v>41</v>
      </c>
      <c r="T238" s="10">
        <v>30</v>
      </c>
      <c r="U238" s="10">
        <v>28</v>
      </c>
      <c r="V238" s="10">
        <v>41</v>
      </c>
      <c r="W238" s="10">
        <v>35</v>
      </c>
      <c r="X238" s="10">
        <v>38</v>
      </c>
      <c r="Y238" s="10">
        <v>20</v>
      </c>
      <c r="Z238" s="10">
        <v>30</v>
      </c>
      <c r="AA238" s="10">
        <v>38</v>
      </c>
      <c r="AB238" s="18"/>
      <c r="AC238" s="24"/>
      <c r="AD238" s="1"/>
    </row>
    <row r="239" spans="1:30" ht="7.5" customHeight="1" x14ac:dyDescent="0.2">
      <c r="A239" s="1"/>
      <c r="B239" s="1"/>
      <c r="D239" s="1"/>
      <c r="E239" s="1"/>
      <c r="G239" s="17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8"/>
      <c r="AC239" s="24"/>
    </row>
    <row r="240" spans="1:30" s="1" customFormat="1" ht="12.75" customHeight="1" x14ac:dyDescent="0.2">
      <c r="B240" s="1" t="s">
        <v>166</v>
      </c>
      <c r="C240" s="1" t="s">
        <v>229</v>
      </c>
      <c r="D240" s="18" t="s">
        <v>255</v>
      </c>
      <c r="E240" s="18"/>
      <c r="F240" s="18" t="s">
        <v>256</v>
      </c>
      <c r="H240" s="10"/>
      <c r="I240" s="10"/>
      <c r="J240" s="10"/>
      <c r="K240" s="10"/>
      <c r="L240" s="10"/>
      <c r="M240" s="10"/>
      <c r="N240" s="10"/>
      <c r="O240" s="10"/>
      <c r="P240" s="10">
        <v>1</v>
      </c>
      <c r="Q240" s="10"/>
      <c r="R240" s="10"/>
      <c r="S240" s="10">
        <v>1</v>
      </c>
      <c r="T240" s="10">
        <v>2</v>
      </c>
      <c r="U240" s="10">
        <v>1</v>
      </c>
      <c r="V240" s="10">
        <v>2</v>
      </c>
      <c r="W240" s="10">
        <v>1</v>
      </c>
      <c r="X240" s="10"/>
      <c r="Y240" s="10"/>
      <c r="Z240" s="10"/>
      <c r="AA240" s="10"/>
      <c r="AC240" s="24"/>
      <c r="AD240" s="18"/>
    </row>
    <row r="241" spans="1:30" x14ac:dyDescent="0.2">
      <c r="A241" s="1"/>
      <c r="B241" s="1" t="s">
        <v>166</v>
      </c>
      <c r="C241" s="1" t="s">
        <v>229</v>
      </c>
      <c r="D241" s="18" t="s">
        <v>257</v>
      </c>
      <c r="F241" s="18" t="s">
        <v>258</v>
      </c>
      <c r="G241" s="17"/>
      <c r="H241" s="10">
        <v>29</v>
      </c>
      <c r="I241" s="10">
        <v>37</v>
      </c>
      <c r="J241" s="10">
        <v>34</v>
      </c>
      <c r="K241" s="10">
        <v>12</v>
      </c>
      <c r="L241" s="10">
        <v>22</v>
      </c>
      <c r="M241" s="10">
        <v>19</v>
      </c>
      <c r="N241" s="10">
        <v>24</v>
      </c>
      <c r="O241" s="10">
        <v>30</v>
      </c>
      <c r="P241" s="10">
        <v>29</v>
      </c>
      <c r="Q241" s="10">
        <v>26</v>
      </c>
      <c r="R241" s="10">
        <v>52</v>
      </c>
      <c r="S241" s="10">
        <v>25</v>
      </c>
      <c r="T241" s="10">
        <v>51</v>
      </c>
      <c r="U241" s="10">
        <v>54</v>
      </c>
      <c r="V241" s="10">
        <v>39</v>
      </c>
      <c r="W241" s="10">
        <v>61</v>
      </c>
      <c r="X241" s="10">
        <v>146</v>
      </c>
      <c r="Y241" s="10">
        <v>95</v>
      </c>
      <c r="Z241" s="10">
        <v>114</v>
      </c>
      <c r="AA241" s="10">
        <v>91</v>
      </c>
      <c r="AB241" s="18"/>
      <c r="AC241" s="24"/>
      <c r="AD241" s="1"/>
    </row>
    <row r="242" spans="1:30" x14ac:dyDescent="0.2">
      <c r="A242" s="1"/>
      <c r="B242" s="1" t="s">
        <v>166</v>
      </c>
      <c r="C242" s="1" t="s">
        <v>229</v>
      </c>
      <c r="D242" s="18" t="s">
        <v>259</v>
      </c>
      <c r="F242" s="18" t="s">
        <v>260</v>
      </c>
      <c r="G242" s="17"/>
      <c r="H242" s="10">
        <v>9</v>
      </c>
      <c r="I242" s="10">
        <v>4</v>
      </c>
      <c r="J242" s="10">
        <v>4</v>
      </c>
      <c r="K242" s="10">
        <v>1</v>
      </c>
      <c r="L242" s="10">
        <v>2</v>
      </c>
      <c r="M242" s="10">
        <v>7</v>
      </c>
      <c r="N242" s="10">
        <v>3</v>
      </c>
      <c r="O242" s="10">
        <v>4</v>
      </c>
      <c r="P242" s="10">
        <v>4</v>
      </c>
      <c r="Q242" s="10">
        <v>3</v>
      </c>
      <c r="R242" s="10">
        <v>5</v>
      </c>
      <c r="S242" s="10">
        <v>3</v>
      </c>
      <c r="T242" s="10">
        <v>6</v>
      </c>
      <c r="U242" s="10">
        <v>2</v>
      </c>
      <c r="V242" s="10">
        <v>1</v>
      </c>
      <c r="W242" s="10">
        <v>3</v>
      </c>
      <c r="X242" s="10">
        <v>4</v>
      </c>
      <c r="Y242" s="10">
        <v>1</v>
      </c>
      <c r="Z242" s="10">
        <v>4</v>
      </c>
      <c r="AA242" s="10">
        <v>1</v>
      </c>
      <c r="AB242" s="18"/>
      <c r="AC242" s="24"/>
    </row>
    <row r="243" spans="1:30" ht="13.5" thickBot="1" x14ac:dyDescent="0.25">
      <c r="A243" s="1"/>
      <c r="B243" s="1" t="s">
        <v>166</v>
      </c>
      <c r="C243" s="42" t="s">
        <v>229</v>
      </c>
      <c r="D243" s="18" t="s">
        <v>261</v>
      </c>
      <c r="F243" s="18" t="s">
        <v>262</v>
      </c>
      <c r="G243" s="17"/>
      <c r="H243" s="10"/>
      <c r="I243" s="10">
        <v>1</v>
      </c>
      <c r="J243" s="10"/>
      <c r="K243" s="10">
        <v>2</v>
      </c>
      <c r="L243" s="10">
        <v>1</v>
      </c>
      <c r="M243" s="10"/>
      <c r="N243" s="10"/>
      <c r="O243" s="10"/>
      <c r="P243" s="10">
        <v>1</v>
      </c>
      <c r="Q243" s="10"/>
      <c r="R243" s="10">
        <v>1</v>
      </c>
      <c r="S243" s="10">
        <v>1</v>
      </c>
      <c r="T243" s="10">
        <v>1</v>
      </c>
      <c r="U243" s="10"/>
      <c r="V243" s="10"/>
      <c r="W243" s="10"/>
      <c r="X243" s="10"/>
      <c r="Y243" s="10"/>
      <c r="Z243" s="10"/>
      <c r="AA243" s="10"/>
      <c r="AB243" s="18"/>
      <c r="AC243" s="24"/>
    </row>
    <row r="244" spans="1:30" ht="13.5" thickTop="1" x14ac:dyDescent="0.2">
      <c r="A244" s="1"/>
      <c r="B244" s="20"/>
      <c r="D244" s="21"/>
      <c r="E244" s="21"/>
      <c r="F244" s="20" t="s">
        <v>263</v>
      </c>
      <c r="G244" s="9"/>
      <c r="H244" s="22">
        <f t="shared" ref="H244:I244" si="67">SUM(H240:H243)</f>
        <v>38</v>
      </c>
      <c r="I244" s="22">
        <f t="shared" si="67"/>
        <v>42</v>
      </c>
      <c r="J244" s="22">
        <f t="shared" ref="J244:K244" si="68">SUM(J240:J243)</f>
        <v>38</v>
      </c>
      <c r="K244" s="22">
        <f t="shared" si="68"/>
        <v>15</v>
      </c>
      <c r="L244" s="22">
        <f t="shared" ref="L244:M244" si="69">SUM(L240:L243)</f>
        <v>25</v>
      </c>
      <c r="M244" s="22">
        <f t="shared" si="69"/>
        <v>26</v>
      </c>
      <c r="N244" s="22">
        <f t="shared" ref="N244:AA244" si="70">SUM(N240:N243)</f>
        <v>27</v>
      </c>
      <c r="O244" s="22">
        <f t="shared" si="70"/>
        <v>34</v>
      </c>
      <c r="P244" s="22">
        <f t="shared" si="70"/>
        <v>35</v>
      </c>
      <c r="Q244" s="22">
        <f t="shared" si="70"/>
        <v>29</v>
      </c>
      <c r="R244" s="22">
        <f t="shared" si="70"/>
        <v>58</v>
      </c>
      <c r="S244" s="22">
        <f t="shared" si="70"/>
        <v>30</v>
      </c>
      <c r="T244" s="22">
        <f t="shared" si="70"/>
        <v>60</v>
      </c>
      <c r="U244" s="22">
        <f t="shared" si="70"/>
        <v>57</v>
      </c>
      <c r="V244" s="22">
        <f t="shared" si="70"/>
        <v>42</v>
      </c>
      <c r="W244" s="22">
        <f t="shared" si="70"/>
        <v>65</v>
      </c>
      <c r="X244" s="22">
        <f t="shared" si="70"/>
        <v>150</v>
      </c>
      <c r="Y244" s="22">
        <f t="shared" si="70"/>
        <v>96</v>
      </c>
      <c r="Z244" s="22">
        <f t="shared" si="70"/>
        <v>118</v>
      </c>
      <c r="AA244" s="22">
        <f t="shared" si="70"/>
        <v>92</v>
      </c>
      <c r="AB244" s="1"/>
      <c r="AC244" s="24"/>
    </row>
    <row r="245" spans="1:30" x14ac:dyDescent="0.2">
      <c r="A245" s="1"/>
      <c r="B245" s="1" t="s">
        <v>166</v>
      </c>
      <c r="C245" s="1" t="s">
        <v>236</v>
      </c>
      <c r="D245" s="1" t="s">
        <v>264</v>
      </c>
      <c r="E245" s="1"/>
      <c r="F245" s="1" t="s">
        <v>265</v>
      </c>
      <c r="G245" s="17"/>
      <c r="H245" s="10">
        <v>22</v>
      </c>
      <c r="I245" s="10">
        <v>8</v>
      </c>
      <c r="J245" s="10">
        <v>14</v>
      </c>
      <c r="K245" s="10">
        <v>8</v>
      </c>
      <c r="L245" s="10">
        <v>14</v>
      </c>
      <c r="M245" s="10">
        <v>30</v>
      </c>
      <c r="N245" s="10">
        <v>14</v>
      </c>
      <c r="O245" s="10">
        <v>35</v>
      </c>
      <c r="P245" s="10">
        <v>31</v>
      </c>
      <c r="Q245" s="10">
        <v>27</v>
      </c>
      <c r="R245" s="10">
        <v>27</v>
      </c>
      <c r="S245" s="10">
        <v>24</v>
      </c>
      <c r="T245" s="10">
        <v>26</v>
      </c>
      <c r="U245" s="10">
        <v>32</v>
      </c>
      <c r="V245" s="10">
        <v>25</v>
      </c>
      <c r="W245" s="10">
        <v>28</v>
      </c>
      <c r="X245" s="10">
        <v>25</v>
      </c>
      <c r="Y245" s="10">
        <v>21</v>
      </c>
      <c r="Z245" s="10">
        <v>9</v>
      </c>
      <c r="AA245" s="10"/>
      <c r="AB245" s="18"/>
      <c r="AC245" s="24"/>
    </row>
    <row r="246" spans="1:30" x14ac:dyDescent="0.2">
      <c r="A246" s="1"/>
      <c r="B246" s="19" t="s">
        <v>166</v>
      </c>
      <c r="C246" s="19" t="s">
        <v>236</v>
      </c>
      <c r="D246" s="19" t="s">
        <v>324</v>
      </c>
      <c r="E246" s="1"/>
      <c r="F246" s="19" t="s">
        <v>326</v>
      </c>
      <c r="G246" s="17"/>
      <c r="H246" s="10">
        <v>2</v>
      </c>
      <c r="I246" s="10">
        <v>8</v>
      </c>
      <c r="J246" s="10">
        <v>3</v>
      </c>
      <c r="K246" s="10">
        <v>3</v>
      </c>
      <c r="L246" s="10">
        <v>3</v>
      </c>
      <c r="M246" s="10">
        <v>4</v>
      </c>
      <c r="N246" s="10">
        <v>2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8"/>
      <c r="AC246" s="24"/>
    </row>
    <row r="247" spans="1:30" ht="7.5" customHeight="1" x14ac:dyDescent="0.2">
      <c r="A247" s="1"/>
      <c r="B247" s="1"/>
      <c r="D247" s="1"/>
      <c r="E247" s="1"/>
      <c r="G247" s="17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8"/>
      <c r="AC247" s="24"/>
    </row>
    <row r="248" spans="1:30" x14ac:dyDescent="0.2">
      <c r="A248" s="1"/>
      <c r="B248" s="1" t="s">
        <v>266</v>
      </c>
      <c r="C248" s="1" t="s">
        <v>236</v>
      </c>
      <c r="D248" s="1" t="s">
        <v>267</v>
      </c>
      <c r="E248" s="1"/>
      <c r="F248" s="1" t="s">
        <v>268</v>
      </c>
      <c r="H248" s="10"/>
      <c r="I248" s="10"/>
      <c r="J248" s="10">
        <v>1</v>
      </c>
      <c r="K248" s="10">
        <v>7</v>
      </c>
      <c r="L248" s="10">
        <v>7</v>
      </c>
      <c r="M248" s="10">
        <v>8</v>
      </c>
      <c r="N248" s="10">
        <v>8</v>
      </c>
      <c r="O248" s="10">
        <v>12</v>
      </c>
      <c r="P248" s="10">
        <v>10</v>
      </c>
      <c r="Q248" s="10">
        <v>19</v>
      </c>
      <c r="R248" s="10">
        <v>28</v>
      </c>
      <c r="S248" s="10">
        <v>18</v>
      </c>
      <c r="T248" s="10">
        <v>11</v>
      </c>
      <c r="U248" s="10">
        <v>14</v>
      </c>
      <c r="V248" s="10">
        <v>13</v>
      </c>
      <c r="W248" s="10">
        <v>13</v>
      </c>
      <c r="X248" s="10">
        <v>21</v>
      </c>
      <c r="Y248" s="10">
        <v>14</v>
      </c>
      <c r="Z248" s="10">
        <v>12</v>
      </c>
      <c r="AA248" s="10"/>
      <c r="AB248" s="18"/>
      <c r="AC248" s="24"/>
    </row>
    <row r="249" spans="1:30" x14ac:dyDescent="0.2">
      <c r="A249" s="1"/>
      <c r="B249" s="1" t="s">
        <v>266</v>
      </c>
      <c r="C249" s="1" t="s">
        <v>236</v>
      </c>
      <c r="D249" s="1" t="s">
        <v>269</v>
      </c>
      <c r="E249" s="1"/>
      <c r="F249" s="1" t="s">
        <v>270</v>
      </c>
      <c r="G249" s="17"/>
      <c r="H249" s="10"/>
      <c r="I249" s="10">
        <v>2</v>
      </c>
      <c r="J249" s="10">
        <v>6</v>
      </c>
      <c r="K249" s="10">
        <v>26</v>
      </c>
      <c r="L249" s="10">
        <v>22</v>
      </c>
      <c r="M249" s="10">
        <v>33</v>
      </c>
      <c r="N249" s="10">
        <v>29</v>
      </c>
      <c r="O249" s="10">
        <v>35</v>
      </c>
      <c r="P249" s="10">
        <v>43</v>
      </c>
      <c r="Q249" s="10">
        <v>65</v>
      </c>
      <c r="R249" s="10">
        <v>82</v>
      </c>
      <c r="S249" s="10">
        <v>69</v>
      </c>
      <c r="T249" s="10">
        <v>64</v>
      </c>
      <c r="U249" s="10">
        <v>80</v>
      </c>
      <c r="V249" s="10">
        <v>68</v>
      </c>
      <c r="W249" s="10">
        <v>100</v>
      </c>
      <c r="X249" s="10">
        <v>137</v>
      </c>
      <c r="Y249" s="10">
        <v>139</v>
      </c>
      <c r="Z249" s="10">
        <v>88</v>
      </c>
      <c r="AA249" s="10"/>
      <c r="AB249" s="18"/>
      <c r="AC249" s="24"/>
      <c r="AD249" s="1"/>
    </row>
    <row r="250" spans="1:30" ht="13.5" thickBot="1" x14ac:dyDescent="0.25">
      <c r="A250" s="1"/>
      <c r="B250" s="19" t="s">
        <v>266</v>
      </c>
      <c r="C250" s="43" t="s">
        <v>236</v>
      </c>
      <c r="D250" s="19" t="s">
        <v>345</v>
      </c>
      <c r="E250" s="1"/>
      <c r="F250" s="19" t="s">
        <v>349</v>
      </c>
      <c r="G250" s="17"/>
      <c r="H250" s="10">
        <v>50</v>
      </c>
      <c r="I250" s="10">
        <v>18</v>
      </c>
      <c r="J250" s="10">
        <v>9</v>
      </c>
      <c r="K250" s="10">
        <v>2</v>
      </c>
      <c r="L250" s="10">
        <v>3</v>
      </c>
      <c r="M250" s="10">
        <v>4</v>
      </c>
      <c r="N250" s="10">
        <v>3</v>
      </c>
      <c r="O250" s="10">
        <v>5</v>
      </c>
      <c r="P250" s="10">
        <v>11</v>
      </c>
      <c r="Q250" s="10">
        <v>5</v>
      </c>
      <c r="R250" s="10">
        <v>7</v>
      </c>
      <c r="S250" s="10">
        <v>8</v>
      </c>
      <c r="T250" s="10">
        <v>8</v>
      </c>
      <c r="U250" s="10">
        <v>6</v>
      </c>
      <c r="V250" s="10">
        <v>3</v>
      </c>
      <c r="W250" s="10">
        <v>5</v>
      </c>
      <c r="X250" s="10">
        <v>11</v>
      </c>
      <c r="Y250" s="10">
        <v>18</v>
      </c>
      <c r="Z250" s="10">
        <v>187</v>
      </c>
      <c r="AA250" s="10"/>
      <c r="AB250" s="18"/>
      <c r="AC250" s="24"/>
      <c r="AD250" s="1"/>
    </row>
    <row r="251" spans="1:30" s="1" customFormat="1" ht="12.6" customHeight="1" thickTop="1" x14ac:dyDescent="0.2">
      <c r="B251" s="20"/>
      <c r="C251" s="1" t="s">
        <v>236</v>
      </c>
      <c r="D251" s="21"/>
      <c r="E251" s="21"/>
      <c r="F251" s="20" t="s">
        <v>271</v>
      </c>
      <c r="G251" s="17"/>
      <c r="H251" s="22">
        <f>SUM(H248:H250)</f>
        <v>50</v>
      </c>
      <c r="I251" s="22">
        <f>SUM(I248:I250)</f>
        <v>20</v>
      </c>
      <c r="J251" s="22">
        <f>SUM(J248:J250)</f>
        <v>16</v>
      </c>
      <c r="K251" s="22">
        <f t="shared" ref="K251:Z251" si="71">SUM(K248:K250)</f>
        <v>35</v>
      </c>
      <c r="L251" s="22">
        <f t="shared" si="71"/>
        <v>32</v>
      </c>
      <c r="M251" s="22">
        <f t="shared" si="71"/>
        <v>45</v>
      </c>
      <c r="N251" s="22">
        <f t="shared" si="71"/>
        <v>40</v>
      </c>
      <c r="O251" s="22">
        <f t="shared" si="71"/>
        <v>52</v>
      </c>
      <c r="P251" s="22">
        <f t="shared" si="71"/>
        <v>64</v>
      </c>
      <c r="Q251" s="22">
        <f t="shared" si="71"/>
        <v>89</v>
      </c>
      <c r="R251" s="22">
        <f t="shared" si="71"/>
        <v>117</v>
      </c>
      <c r="S251" s="22">
        <f t="shared" si="71"/>
        <v>95</v>
      </c>
      <c r="T251" s="22">
        <f t="shared" si="71"/>
        <v>83</v>
      </c>
      <c r="U251" s="22">
        <f t="shared" si="71"/>
        <v>100</v>
      </c>
      <c r="V251" s="22">
        <f t="shared" si="71"/>
        <v>84</v>
      </c>
      <c r="W251" s="22">
        <f t="shared" si="71"/>
        <v>118</v>
      </c>
      <c r="X251" s="22">
        <f t="shared" si="71"/>
        <v>169</v>
      </c>
      <c r="Y251" s="22">
        <f t="shared" si="71"/>
        <v>171</v>
      </c>
      <c r="Z251" s="22">
        <f t="shared" si="71"/>
        <v>287</v>
      </c>
      <c r="AA251" s="22">
        <v>302</v>
      </c>
      <c r="AB251" s="18"/>
      <c r="AC251" s="24"/>
      <c r="AD251" s="18"/>
    </row>
    <row r="252" spans="1:30" ht="7.5" customHeight="1" thickBot="1" x14ac:dyDescent="0.25">
      <c r="A252" s="1"/>
      <c r="B252" s="1"/>
      <c r="C252" s="42"/>
      <c r="D252" s="42"/>
      <c r="E252" s="1"/>
      <c r="F252" s="25"/>
      <c r="G252" s="1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8"/>
      <c r="AC252" s="24"/>
      <c r="AD252" s="1"/>
    </row>
    <row r="253" spans="1:30" ht="13.5" thickTop="1" x14ac:dyDescent="0.2">
      <c r="A253" s="20" t="s">
        <v>169</v>
      </c>
      <c r="B253" s="28"/>
      <c r="D253" s="1"/>
      <c r="E253" s="1"/>
      <c r="F253" s="16"/>
      <c r="G253" s="9"/>
      <c r="H253" s="29">
        <f t="shared" ref="H253" si="72">SUM(H238:H243,H245:H247,H251)</f>
        <v>122</v>
      </c>
      <c r="I253" s="29">
        <f t="shared" ref="I253:AA253" si="73">SUM(I238:I243,I245:I247,I251)</f>
        <v>94</v>
      </c>
      <c r="J253" s="29">
        <f t="shared" si="73"/>
        <v>89</v>
      </c>
      <c r="K253" s="29">
        <f t="shared" si="73"/>
        <v>78</v>
      </c>
      <c r="L253" s="29">
        <f t="shared" si="73"/>
        <v>96</v>
      </c>
      <c r="M253" s="29">
        <f t="shared" si="73"/>
        <v>120</v>
      </c>
      <c r="N253" s="29">
        <f t="shared" si="73"/>
        <v>96</v>
      </c>
      <c r="O253" s="29">
        <f t="shared" si="73"/>
        <v>131</v>
      </c>
      <c r="P253" s="29">
        <f t="shared" si="73"/>
        <v>147</v>
      </c>
      <c r="Q253" s="29">
        <f t="shared" si="73"/>
        <v>153</v>
      </c>
      <c r="R253" s="29">
        <f t="shared" si="73"/>
        <v>234</v>
      </c>
      <c r="S253" s="29">
        <f t="shared" si="73"/>
        <v>190</v>
      </c>
      <c r="T253" s="29">
        <f t="shared" si="73"/>
        <v>199</v>
      </c>
      <c r="U253" s="29">
        <f t="shared" si="73"/>
        <v>217</v>
      </c>
      <c r="V253" s="29">
        <f t="shared" si="73"/>
        <v>192</v>
      </c>
      <c r="W253" s="29">
        <f t="shared" si="73"/>
        <v>246</v>
      </c>
      <c r="X253" s="29">
        <f t="shared" si="73"/>
        <v>382</v>
      </c>
      <c r="Y253" s="29">
        <f t="shared" si="73"/>
        <v>308</v>
      </c>
      <c r="Z253" s="29">
        <f t="shared" si="73"/>
        <v>444</v>
      </c>
      <c r="AA253" s="29">
        <f t="shared" si="73"/>
        <v>432</v>
      </c>
      <c r="AB253" s="1"/>
      <c r="AC253" s="24"/>
    </row>
    <row r="254" spans="1:30" ht="7.5" customHeight="1" x14ac:dyDescent="0.2">
      <c r="F254" s="2"/>
      <c r="G254" s="17"/>
      <c r="H254" s="18"/>
      <c r="I254" s="18"/>
      <c r="J254" s="18"/>
      <c r="K254" s="18"/>
      <c r="L254" s="18"/>
      <c r="AB254" s="18"/>
      <c r="AC254" s="24"/>
    </row>
    <row r="255" spans="1:30" x14ac:dyDescent="0.2">
      <c r="A255" s="16" t="s">
        <v>170</v>
      </c>
      <c r="B255" s="1"/>
      <c r="D255" s="1"/>
      <c r="E255" s="1"/>
      <c r="G255" s="9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"/>
      <c r="AC255" s="24"/>
    </row>
    <row r="256" spans="1:30" x14ac:dyDescent="0.2">
      <c r="A256" s="16"/>
      <c r="B256" s="19" t="s">
        <v>171</v>
      </c>
      <c r="C256" s="19" t="s">
        <v>233</v>
      </c>
      <c r="D256" s="19" t="s">
        <v>272</v>
      </c>
      <c r="E256" s="1"/>
      <c r="F256" s="19" t="s">
        <v>273</v>
      </c>
      <c r="G256" s="9"/>
      <c r="H256" s="10">
        <v>16</v>
      </c>
      <c r="I256" s="10">
        <v>15</v>
      </c>
      <c r="J256" s="10">
        <v>14</v>
      </c>
      <c r="K256" s="10">
        <v>12</v>
      </c>
      <c r="L256" s="10">
        <v>10</v>
      </c>
      <c r="M256" s="10">
        <v>9</v>
      </c>
      <c r="N256" s="10">
        <v>13</v>
      </c>
      <c r="O256" s="10">
        <v>12</v>
      </c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8"/>
      <c r="AC256" s="24"/>
    </row>
    <row r="257" spans="1:29" ht="7.5" customHeight="1" x14ac:dyDescent="0.2">
      <c r="A257" s="16"/>
      <c r="B257" s="1"/>
      <c r="D257" s="1"/>
      <c r="E257" s="1"/>
      <c r="G257" s="9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8"/>
      <c r="AC257" s="24"/>
    </row>
    <row r="258" spans="1:29" x14ac:dyDescent="0.2">
      <c r="A258" s="1"/>
      <c r="B258" s="1" t="s">
        <v>176</v>
      </c>
      <c r="C258" s="1" t="s">
        <v>233</v>
      </c>
      <c r="D258" s="1" t="s">
        <v>274</v>
      </c>
      <c r="E258" s="1"/>
      <c r="F258" s="1" t="s">
        <v>275</v>
      </c>
      <c r="G258" s="17"/>
      <c r="H258" s="10">
        <v>2</v>
      </c>
      <c r="I258" s="10">
        <v>3</v>
      </c>
      <c r="J258" s="10">
        <v>5</v>
      </c>
      <c r="K258" s="10">
        <v>12</v>
      </c>
      <c r="L258" s="10">
        <v>9</v>
      </c>
      <c r="M258" s="10">
        <v>4</v>
      </c>
      <c r="N258" s="10">
        <v>13</v>
      </c>
      <c r="O258" s="10">
        <v>11</v>
      </c>
      <c r="P258" s="10">
        <v>7</v>
      </c>
      <c r="Q258" s="10">
        <v>7</v>
      </c>
      <c r="R258" s="10">
        <v>5</v>
      </c>
      <c r="S258" s="10">
        <v>5</v>
      </c>
      <c r="T258" s="10">
        <v>8</v>
      </c>
      <c r="U258" s="10">
        <v>3</v>
      </c>
      <c r="V258" s="10"/>
      <c r="W258" s="10"/>
      <c r="X258" s="10"/>
      <c r="Y258" s="10"/>
      <c r="Z258" s="10"/>
      <c r="AA258" s="10"/>
      <c r="AB258" s="18"/>
      <c r="AC258" s="24"/>
    </row>
    <row r="259" spans="1:29" x14ac:dyDescent="0.2">
      <c r="A259" s="1"/>
      <c r="B259" s="1" t="s">
        <v>176</v>
      </c>
      <c r="C259" s="1" t="s">
        <v>236</v>
      </c>
      <c r="D259" s="19" t="s">
        <v>276</v>
      </c>
      <c r="E259" s="1"/>
      <c r="F259" s="18" t="s">
        <v>181</v>
      </c>
      <c r="G259" s="9" t="s">
        <v>36</v>
      </c>
      <c r="H259" s="10"/>
      <c r="I259" s="10"/>
      <c r="J259" s="10"/>
      <c r="K259" s="10"/>
      <c r="L259" s="10"/>
      <c r="M259" s="10"/>
      <c r="N259" s="10"/>
      <c r="O259" s="10">
        <v>1</v>
      </c>
      <c r="P259" s="10">
        <v>2</v>
      </c>
      <c r="Q259" s="10">
        <v>7</v>
      </c>
      <c r="R259" s="10">
        <v>2</v>
      </c>
      <c r="S259" s="10">
        <v>2</v>
      </c>
      <c r="T259" s="10">
        <v>8</v>
      </c>
      <c r="U259" s="10">
        <v>9</v>
      </c>
      <c r="V259" s="10">
        <v>9</v>
      </c>
      <c r="W259" s="10">
        <v>12</v>
      </c>
      <c r="X259" s="10">
        <v>16</v>
      </c>
      <c r="Y259" s="10">
        <v>27</v>
      </c>
      <c r="Z259" s="10">
        <v>79</v>
      </c>
      <c r="AA259" s="10">
        <v>72</v>
      </c>
      <c r="AB259" s="18"/>
      <c r="AC259" s="24"/>
    </row>
    <row r="260" spans="1:29" x14ac:dyDescent="0.2">
      <c r="A260" s="1"/>
      <c r="B260" s="1" t="s">
        <v>176</v>
      </c>
      <c r="C260" s="1" t="s">
        <v>236</v>
      </c>
      <c r="D260" s="1" t="s">
        <v>277</v>
      </c>
      <c r="E260" s="1"/>
      <c r="F260" s="1" t="s">
        <v>278</v>
      </c>
      <c r="G260" s="9" t="s">
        <v>36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>
        <v>6</v>
      </c>
      <c r="AA260" s="10">
        <v>9</v>
      </c>
      <c r="AB260" s="18"/>
      <c r="AC260" s="24"/>
    </row>
    <row r="261" spans="1:29" x14ac:dyDescent="0.2">
      <c r="A261" s="1"/>
      <c r="B261" s="1" t="s">
        <v>176</v>
      </c>
      <c r="C261" s="1" t="s">
        <v>253</v>
      </c>
      <c r="D261" s="19" t="s">
        <v>279</v>
      </c>
      <c r="E261" s="1"/>
      <c r="F261" s="18" t="s">
        <v>280</v>
      </c>
      <c r="H261" s="10">
        <v>1</v>
      </c>
      <c r="I261" s="10">
        <v>3</v>
      </c>
      <c r="J261" s="10">
        <v>3</v>
      </c>
      <c r="K261" s="10">
        <v>1</v>
      </c>
      <c r="L261" s="10">
        <v>3</v>
      </c>
      <c r="M261" s="10">
        <v>2</v>
      </c>
      <c r="N261" s="10"/>
      <c r="O261" s="10">
        <v>1</v>
      </c>
      <c r="P261" s="10">
        <v>3</v>
      </c>
      <c r="Q261" s="10">
        <v>5</v>
      </c>
      <c r="R261" s="10">
        <v>10</v>
      </c>
      <c r="S261" s="10">
        <v>4</v>
      </c>
      <c r="T261" s="10">
        <v>12</v>
      </c>
      <c r="U261" s="10">
        <v>9</v>
      </c>
      <c r="V261" s="10">
        <v>11</v>
      </c>
      <c r="W261" s="10">
        <v>8</v>
      </c>
      <c r="X261" s="10">
        <v>13</v>
      </c>
      <c r="Y261" s="10">
        <v>16</v>
      </c>
      <c r="Z261" s="10"/>
      <c r="AA261" s="10"/>
      <c r="AB261" s="18"/>
      <c r="AC261" s="24"/>
    </row>
    <row r="262" spans="1:29" x14ac:dyDescent="0.2">
      <c r="A262" s="1"/>
      <c r="B262" s="1" t="s">
        <v>176</v>
      </c>
      <c r="C262" s="1" t="s">
        <v>253</v>
      </c>
      <c r="D262" s="19" t="s">
        <v>281</v>
      </c>
      <c r="E262" s="1"/>
      <c r="F262" s="18" t="s">
        <v>282</v>
      </c>
      <c r="G262" s="17"/>
      <c r="H262" s="10">
        <v>3</v>
      </c>
      <c r="I262" s="10">
        <v>4</v>
      </c>
      <c r="J262" s="10"/>
      <c r="K262" s="10">
        <v>1</v>
      </c>
      <c r="L262" s="10">
        <v>4</v>
      </c>
      <c r="M262" s="10">
        <v>9</v>
      </c>
      <c r="N262" s="10">
        <v>7</v>
      </c>
      <c r="O262" s="10">
        <v>9</v>
      </c>
      <c r="P262" s="10">
        <v>6</v>
      </c>
      <c r="Q262" s="10">
        <v>7</v>
      </c>
      <c r="R262" s="10">
        <v>5</v>
      </c>
      <c r="S262" s="10">
        <v>3</v>
      </c>
      <c r="T262" s="10">
        <v>2</v>
      </c>
      <c r="U262" s="10">
        <v>2</v>
      </c>
      <c r="V262" s="10">
        <v>1</v>
      </c>
      <c r="W262" s="10"/>
      <c r="X262" s="10"/>
      <c r="Y262" s="10"/>
      <c r="Z262" s="10"/>
      <c r="AA262" s="10"/>
      <c r="AB262" s="18"/>
      <c r="AC262" s="24"/>
    </row>
    <row r="263" spans="1:29" ht="13.5" thickBot="1" x14ac:dyDescent="0.25">
      <c r="A263" s="1"/>
      <c r="B263" s="1" t="s">
        <v>176</v>
      </c>
      <c r="C263" s="1" t="s">
        <v>253</v>
      </c>
      <c r="D263" s="19" t="s">
        <v>283</v>
      </c>
      <c r="E263" s="1"/>
      <c r="F263" s="18" t="s">
        <v>284</v>
      </c>
      <c r="G263" s="17"/>
      <c r="H263" s="10">
        <v>4</v>
      </c>
      <c r="I263" s="10">
        <v>5</v>
      </c>
      <c r="J263" s="10">
        <v>5</v>
      </c>
      <c r="K263" s="10">
        <v>7</v>
      </c>
      <c r="L263" s="10">
        <v>14</v>
      </c>
      <c r="M263" s="10">
        <v>18</v>
      </c>
      <c r="N263" s="10">
        <v>21</v>
      </c>
      <c r="O263" s="10">
        <v>34</v>
      </c>
      <c r="P263" s="10">
        <v>35</v>
      </c>
      <c r="Q263" s="10">
        <v>39</v>
      </c>
      <c r="R263" s="10">
        <v>19</v>
      </c>
      <c r="S263" s="10">
        <v>37</v>
      </c>
      <c r="T263" s="10">
        <v>51</v>
      </c>
      <c r="U263" s="10">
        <v>48</v>
      </c>
      <c r="V263" s="10">
        <v>36</v>
      </c>
      <c r="W263" s="10">
        <v>49</v>
      </c>
      <c r="X263" s="10">
        <v>44</v>
      </c>
      <c r="Y263" s="10">
        <v>16</v>
      </c>
      <c r="Z263" s="10">
        <v>7</v>
      </c>
      <c r="AA263" s="39"/>
      <c r="AB263" s="18"/>
      <c r="AC263" s="24"/>
    </row>
    <row r="264" spans="1:29" ht="13.5" thickTop="1" x14ac:dyDescent="0.2">
      <c r="A264" s="1"/>
      <c r="B264" s="1" t="s">
        <v>176</v>
      </c>
      <c r="C264" s="1" t="s">
        <v>253</v>
      </c>
      <c r="D264" s="1" t="s">
        <v>285</v>
      </c>
      <c r="E264" s="1"/>
      <c r="F264" s="25" t="s">
        <v>286</v>
      </c>
      <c r="G264" s="17"/>
      <c r="H264" s="22">
        <f t="shared" ref="H264:I264" si="74">SUM(H261:H263)</f>
        <v>8</v>
      </c>
      <c r="I264" s="22">
        <f t="shared" si="74"/>
        <v>12</v>
      </c>
      <c r="J264" s="22">
        <f t="shared" ref="J264:K264" si="75">SUM(J261:J263)</f>
        <v>8</v>
      </c>
      <c r="K264" s="22">
        <f t="shared" si="75"/>
        <v>9</v>
      </c>
      <c r="L264" s="22">
        <f t="shared" ref="L264:M264" si="76">SUM(L261:L263)</f>
        <v>21</v>
      </c>
      <c r="M264" s="22">
        <f t="shared" si="76"/>
        <v>29</v>
      </c>
      <c r="N264" s="22">
        <f t="shared" ref="N264:Z264" si="77">SUM(N261:N263)</f>
        <v>28</v>
      </c>
      <c r="O264" s="22">
        <f t="shared" si="77"/>
        <v>44</v>
      </c>
      <c r="P264" s="22">
        <f t="shared" si="77"/>
        <v>44</v>
      </c>
      <c r="Q264" s="22">
        <f t="shared" si="77"/>
        <v>51</v>
      </c>
      <c r="R264" s="22">
        <f t="shared" si="77"/>
        <v>34</v>
      </c>
      <c r="S264" s="22">
        <f t="shared" si="77"/>
        <v>44</v>
      </c>
      <c r="T264" s="22">
        <f t="shared" si="77"/>
        <v>65</v>
      </c>
      <c r="U264" s="22">
        <f t="shared" si="77"/>
        <v>59</v>
      </c>
      <c r="V264" s="22">
        <f t="shared" si="77"/>
        <v>48</v>
      </c>
      <c r="W264" s="22">
        <f t="shared" si="77"/>
        <v>57</v>
      </c>
      <c r="X264" s="22">
        <f t="shared" si="77"/>
        <v>57</v>
      </c>
      <c r="Y264" s="22">
        <f t="shared" si="77"/>
        <v>32</v>
      </c>
      <c r="Z264" s="22">
        <f t="shared" si="77"/>
        <v>7</v>
      </c>
      <c r="AA264" s="10"/>
      <c r="AB264" s="18"/>
      <c r="AC264" s="24"/>
    </row>
    <row r="265" spans="1:29" ht="7.5" customHeight="1" x14ac:dyDescent="0.2">
      <c r="A265" s="1"/>
      <c r="B265" s="1"/>
      <c r="D265" s="1"/>
      <c r="E265" s="1"/>
      <c r="G265" s="17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8"/>
      <c r="AC265" s="24"/>
    </row>
    <row r="266" spans="1:29" x14ac:dyDescent="0.2">
      <c r="A266" s="1"/>
      <c r="B266" s="1" t="s">
        <v>184</v>
      </c>
      <c r="C266" s="1" t="s">
        <v>233</v>
      </c>
      <c r="D266" s="1" t="s">
        <v>189</v>
      </c>
      <c r="E266" s="1"/>
      <c r="F266" s="1" t="s">
        <v>287</v>
      </c>
      <c r="G266" s="17"/>
      <c r="H266" s="10">
        <v>9</v>
      </c>
      <c r="I266" s="10">
        <v>9</v>
      </c>
      <c r="J266" s="10">
        <v>10</v>
      </c>
      <c r="K266" s="10">
        <v>6</v>
      </c>
      <c r="L266" s="10">
        <v>13</v>
      </c>
      <c r="M266" s="10">
        <v>12</v>
      </c>
      <c r="N266" s="10">
        <v>11</v>
      </c>
      <c r="O266" s="10">
        <v>7</v>
      </c>
      <c r="P266" s="10">
        <v>9</v>
      </c>
      <c r="Q266" s="10">
        <v>13</v>
      </c>
      <c r="R266" s="10">
        <v>9</v>
      </c>
      <c r="S266" s="10">
        <v>3</v>
      </c>
      <c r="T266" s="10">
        <v>4</v>
      </c>
      <c r="U266" s="10">
        <v>6</v>
      </c>
      <c r="V266" s="10">
        <v>2</v>
      </c>
      <c r="W266" s="10">
        <v>3</v>
      </c>
      <c r="X266" s="10">
        <v>1</v>
      </c>
      <c r="Y266" s="10">
        <v>2</v>
      </c>
      <c r="Z266" s="10">
        <v>2</v>
      </c>
      <c r="AA266" s="10"/>
      <c r="AB266" s="18"/>
      <c r="AC266" s="24"/>
    </row>
    <row r="267" spans="1:29" ht="7.5" customHeight="1" x14ac:dyDescent="0.2">
      <c r="A267" s="1"/>
      <c r="B267" s="1"/>
      <c r="D267" s="1"/>
      <c r="E267" s="1"/>
      <c r="G267" s="17"/>
      <c r="H267" s="10"/>
      <c r="I267" s="10"/>
      <c r="J267" s="10"/>
      <c r="K267" s="10"/>
      <c r="L267" s="10"/>
      <c r="M267" s="10"/>
      <c r="N267" s="10"/>
      <c r="O267" s="18"/>
      <c r="P267" s="18"/>
      <c r="Q267" s="18"/>
      <c r="R267" s="18"/>
      <c r="S267" s="18"/>
      <c r="T267" s="10"/>
      <c r="U267" s="10"/>
      <c r="V267" s="10"/>
      <c r="W267" s="10"/>
      <c r="X267" s="10"/>
      <c r="Y267" s="10"/>
      <c r="Z267" s="10"/>
      <c r="AA267" s="10"/>
      <c r="AB267" s="18"/>
      <c r="AC267" s="24"/>
    </row>
    <row r="268" spans="1:29" x14ac:dyDescent="0.2">
      <c r="A268" s="1"/>
      <c r="B268" s="1" t="s">
        <v>196</v>
      </c>
      <c r="C268" s="1" t="s">
        <v>236</v>
      </c>
      <c r="D268" s="19" t="s">
        <v>322</v>
      </c>
      <c r="E268" s="1"/>
      <c r="F268" s="19" t="s">
        <v>288</v>
      </c>
      <c r="G268" s="1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>
        <v>1</v>
      </c>
      <c r="V268" s="10">
        <v>4</v>
      </c>
      <c r="W268" s="10">
        <v>3</v>
      </c>
      <c r="X268" s="10">
        <v>13</v>
      </c>
      <c r="Y268" s="10">
        <v>20</v>
      </c>
      <c r="Z268" s="10">
        <v>34</v>
      </c>
      <c r="AA268" s="10"/>
      <c r="AB268" s="18"/>
      <c r="AC268" s="24"/>
    </row>
    <row r="269" spans="1:29" x14ac:dyDescent="0.2">
      <c r="A269" s="1"/>
      <c r="B269" s="1" t="s">
        <v>196</v>
      </c>
      <c r="C269" s="1" t="s">
        <v>236</v>
      </c>
      <c r="D269" s="19" t="s">
        <v>199</v>
      </c>
      <c r="E269" s="1"/>
      <c r="F269" s="1" t="s">
        <v>289</v>
      </c>
      <c r="G269" s="17"/>
      <c r="H269" s="10">
        <v>3</v>
      </c>
      <c r="I269" s="10">
        <v>1</v>
      </c>
      <c r="J269" s="10">
        <v>5</v>
      </c>
      <c r="K269" s="10">
        <v>4</v>
      </c>
      <c r="L269" s="10">
        <v>7</v>
      </c>
      <c r="M269" s="10">
        <v>7</v>
      </c>
      <c r="N269" s="10">
        <v>8</v>
      </c>
      <c r="O269" s="10">
        <v>9</v>
      </c>
      <c r="P269" s="10">
        <v>5</v>
      </c>
      <c r="Q269" s="10">
        <v>16</v>
      </c>
      <c r="R269" s="10">
        <v>11</v>
      </c>
      <c r="S269" s="10">
        <v>8</v>
      </c>
      <c r="T269" s="10">
        <v>9</v>
      </c>
      <c r="U269" s="10">
        <v>7</v>
      </c>
      <c r="V269" s="10">
        <v>17</v>
      </c>
      <c r="W269" s="10">
        <v>14</v>
      </c>
      <c r="X269" s="10">
        <v>17</v>
      </c>
      <c r="Y269" s="10">
        <v>8</v>
      </c>
      <c r="Z269" s="10">
        <v>5</v>
      </c>
      <c r="AA269" s="10"/>
      <c r="AB269" s="18"/>
      <c r="AC269" s="24"/>
    </row>
    <row r="270" spans="1:29" x14ac:dyDescent="0.2">
      <c r="A270" s="1"/>
      <c r="B270" s="1" t="s">
        <v>196</v>
      </c>
      <c r="C270" s="1" t="s">
        <v>236</v>
      </c>
      <c r="D270" s="19" t="s">
        <v>290</v>
      </c>
      <c r="E270" s="1"/>
      <c r="F270" s="1" t="s">
        <v>291</v>
      </c>
      <c r="G270" s="9"/>
      <c r="H270" s="10">
        <v>4</v>
      </c>
      <c r="I270" s="10">
        <v>6</v>
      </c>
      <c r="J270" s="10"/>
      <c r="K270" s="10">
        <v>3</v>
      </c>
      <c r="L270" s="10">
        <v>12</v>
      </c>
      <c r="M270" s="10">
        <v>10</v>
      </c>
      <c r="N270" s="10">
        <v>12</v>
      </c>
      <c r="O270" s="10">
        <v>17</v>
      </c>
      <c r="P270" s="10">
        <v>32</v>
      </c>
      <c r="Q270" s="10">
        <v>40</v>
      </c>
      <c r="R270" s="10">
        <v>30</v>
      </c>
      <c r="S270" s="10">
        <v>42</v>
      </c>
      <c r="T270" s="10">
        <v>39</v>
      </c>
      <c r="U270" s="10">
        <v>28</v>
      </c>
      <c r="V270" s="10"/>
      <c r="W270" s="10"/>
      <c r="X270" s="10"/>
      <c r="Y270" s="10"/>
      <c r="Z270" s="10"/>
      <c r="AA270" s="10"/>
      <c r="AB270" s="18"/>
      <c r="AC270" s="24"/>
    </row>
    <row r="271" spans="1:29" x14ac:dyDescent="0.2">
      <c r="A271" s="1"/>
      <c r="B271" s="1" t="s">
        <v>196</v>
      </c>
      <c r="C271" s="1" t="s">
        <v>236</v>
      </c>
      <c r="D271" s="19" t="s">
        <v>292</v>
      </c>
      <c r="E271" s="1"/>
      <c r="F271" s="1" t="s">
        <v>293</v>
      </c>
      <c r="G271" s="9" t="s">
        <v>36</v>
      </c>
      <c r="H271" s="10"/>
      <c r="I271" s="10"/>
      <c r="J271" s="10"/>
      <c r="K271" s="10"/>
      <c r="L271" s="10"/>
      <c r="M271" s="10"/>
      <c r="N271" s="10"/>
      <c r="O271" s="10">
        <v>2</v>
      </c>
      <c r="P271" s="10">
        <v>2</v>
      </c>
      <c r="Q271" s="10">
        <v>2</v>
      </c>
      <c r="R271" s="10">
        <v>7</v>
      </c>
      <c r="S271" s="10">
        <v>2</v>
      </c>
      <c r="T271" s="10">
        <v>7</v>
      </c>
      <c r="U271" s="10">
        <v>6</v>
      </c>
      <c r="V271" s="10">
        <v>9</v>
      </c>
      <c r="W271" s="10">
        <v>13</v>
      </c>
      <c r="X271" s="10">
        <v>18</v>
      </c>
      <c r="Y271" s="10">
        <v>27</v>
      </c>
      <c r="Z271" s="10">
        <v>5</v>
      </c>
      <c r="AA271" s="10"/>
      <c r="AB271" s="18"/>
      <c r="AC271" s="24"/>
    </row>
    <row r="272" spans="1:29" x14ac:dyDescent="0.2">
      <c r="A272" s="1"/>
      <c r="B272" s="1" t="s">
        <v>196</v>
      </c>
      <c r="C272" s="1" t="s">
        <v>236</v>
      </c>
      <c r="D272" s="19" t="s">
        <v>294</v>
      </c>
      <c r="E272" s="1"/>
      <c r="F272" s="19" t="s">
        <v>295</v>
      </c>
      <c r="G272" s="17"/>
      <c r="H272" s="10"/>
      <c r="I272" s="10"/>
      <c r="J272" s="10"/>
      <c r="K272" s="10"/>
      <c r="L272" s="10"/>
      <c r="M272" s="10"/>
      <c r="N272" s="10"/>
      <c r="O272" s="18"/>
      <c r="P272" s="18">
        <v>4</v>
      </c>
      <c r="Q272" s="18">
        <v>1</v>
      </c>
      <c r="R272" s="18">
        <v>2</v>
      </c>
      <c r="S272" s="18"/>
      <c r="T272" s="10"/>
      <c r="U272" s="10"/>
      <c r="V272" s="10"/>
      <c r="W272" s="10"/>
      <c r="X272" s="10"/>
      <c r="Y272" s="10"/>
      <c r="Z272" s="10"/>
      <c r="AA272" s="10"/>
      <c r="AB272" s="18"/>
      <c r="AC272" s="24"/>
    </row>
    <row r="273" spans="1:30" ht="13.5" thickBot="1" x14ac:dyDescent="0.25">
      <c r="A273" s="1"/>
      <c r="B273" s="1" t="s">
        <v>196</v>
      </c>
      <c r="C273" s="19" t="s">
        <v>236</v>
      </c>
      <c r="D273" s="19" t="s">
        <v>325</v>
      </c>
      <c r="E273" s="1"/>
      <c r="F273" s="19" t="s">
        <v>327</v>
      </c>
      <c r="G273" s="17"/>
      <c r="H273" s="10">
        <v>10</v>
      </c>
      <c r="I273" s="10">
        <v>12</v>
      </c>
      <c r="J273" s="10">
        <v>14</v>
      </c>
      <c r="K273" s="10">
        <v>10</v>
      </c>
      <c r="L273" s="10">
        <v>4</v>
      </c>
      <c r="M273" s="10">
        <v>11</v>
      </c>
      <c r="N273" s="10">
        <v>1</v>
      </c>
      <c r="O273" s="18"/>
      <c r="P273" s="18"/>
      <c r="Q273" s="18"/>
      <c r="R273" s="18"/>
      <c r="S273" s="18"/>
      <c r="T273" s="10"/>
      <c r="U273" s="10"/>
      <c r="V273" s="10"/>
      <c r="W273" s="10"/>
      <c r="X273" s="10"/>
      <c r="Y273" s="10"/>
      <c r="Z273" s="10"/>
      <c r="AA273" s="10"/>
      <c r="AB273" s="18"/>
      <c r="AC273" s="24"/>
    </row>
    <row r="274" spans="1:30" ht="13.5" thickTop="1" x14ac:dyDescent="0.2">
      <c r="A274" s="1"/>
      <c r="B274" s="1" t="s">
        <v>196</v>
      </c>
      <c r="C274" s="1" t="s">
        <v>236</v>
      </c>
      <c r="D274" s="19" t="s">
        <v>342</v>
      </c>
      <c r="E274" s="1"/>
      <c r="F274" s="25" t="s">
        <v>296</v>
      </c>
      <c r="G274" s="17"/>
      <c r="H274" s="22">
        <f t="shared" ref="H274:I274" si="78">SUM(H268:H273)</f>
        <v>17</v>
      </c>
      <c r="I274" s="22">
        <f t="shared" si="78"/>
        <v>19</v>
      </c>
      <c r="J274" s="22">
        <f t="shared" ref="J274:K274" si="79">SUM(J268:J273)</f>
        <v>19</v>
      </c>
      <c r="K274" s="22">
        <f t="shared" si="79"/>
        <v>17</v>
      </c>
      <c r="L274" s="22">
        <f t="shared" ref="L274:M274" si="80">SUM(L268:L273)</f>
        <v>23</v>
      </c>
      <c r="M274" s="22">
        <f t="shared" si="80"/>
        <v>28</v>
      </c>
      <c r="N274" s="22">
        <f t="shared" ref="N274:Z274" si="81">SUM(N268:N273)</f>
        <v>21</v>
      </c>
      <c r="O274" s="22">
        <f t="shared" si="81"/>
        <v>28</v>
      </c>
      <c r="P274" s="22">
        <f t="shared" si="81"/>
        <v>43</v>
      </c>
      <c r="Q274" s="22">
        <f t="shared" si="81"/>
        <v>59</v>
      </c>
      <c r="R274" s="22">
        <f t="shared" si="81"/>
        <v>50</v>
      </c>
      <c r="S274" s="22">
        <f t="shared" si="81"/>
        <v>52</v>
      </c>
      <c r="T274" s="22">
        <f t="shared" si="81"/>
        <v>55</v>
      </c>
      <c r="U274" s="22">
        <f t="shared" si="81"/>
        <v>42</v>
      </c>
      <c r="V274" s="22">
        <f t="shared" si="81"/>
        <v>30</v>
      </c>
      <c r="W274" s="22">
        <f t="shared" si="81"/>
        <v>30</v>
      </c>
      <c r="X274" s="22">
        <f t="shared" si="81"/>
        <v>48</v>
      </c>
      <c r="Y274" s="22">
        <f t="shared" si="81"/>
        <v>55</v>
      </c>
      <c r="Z274" s="22">
        <f t="shared" si="81"/>
        <v>44</v>
      </c>
      <c r="AA274" s="22">
        <v>30</v>
      </c>
      <c r="AB274" s="18"/>
      <c r="AC274" s="24"/>
    </row>
    <row r="275" spans="1:30" ht="7.5" customHeight="1" x14ac:dyDescent="0.2">
      <c r="A275" s="1"/>
      <c r="B275" s="1"/>
      <c r="D275" s="1"/>
      <c r="E275" s="1"/>
      <c r="G275" s="17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8"/>
      <c r="AC275" s="24"/>
    </row>
    <row r="276" spans="1:30" x14ac:dyDescent="0.2">
      <c r="A276" s="1"/>
      <c r="B276" s="1" t="s">
        <v>196</v>
      </c>
      <c r="C276" s="1" t="s">
        <v>253</v>
      </c>
      <c r="D276" s="19" t="s">
        <v>355</v>
      </c>
      <c r="E276" s="1"/>
      <c r="F276" s="44" t="s">
        <v>358</v>
      </c>
      <c r="G276" s="17"/>
      <c r="H276" s="10">
        <v>10</v>
      </c>
      <c r="I276" s="10">
        <v>9</v>
      </c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8"/>
      <c r="AC276" s="24"/>
    </row>
    <row r="277" spans="1:30" ht="7.5" customHeight="1" x14ac:dyDescent="0.2">
      <c r="A277" s="1"/>
      <c r="B277" s="1"/>
      <c r="D277" s="1"/>
      <c r="E277" s="1"/>
      <c r="G277" s="17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8"/>
      <c r="AC277" s="24"/>
    </row>
    <row r="278" spans="1:30" ht="12.75" customHeight="1" x14ac:dyDescent="0.2">
      <c r="A278" s="1"/>
      <c r="B278" s="19" t="s">
        <v>204</v>
      </c>
      <c r="C278" s="1" t="s">
        <v>233</v>
      </c>
      <c r="D278" s="1" t="s">
        <v>207</v>
      </c>
      <c r="E278" s="1"/>
      <c r="F278" s="1" t="s">
        <v>208</v>
      </c>
      <c r="G278" s="17"/>
      <c r="H278" s="10">
        <v>8</v>
      </c>
      <c r="I278" s="10">
        <v>12</v>
      </c>
      <c r="J278" s="10">
        <v>7</v>
      </c>
      <c r="K278" s="10">
        <v>11</v>
      </c>
      <c r="L278" s="10">
        <v>11</v>
      </c>
      <c r="M278" s="10">
        <v>20</v>
      </c>
      <c r="N278" s="10">
        <v>12</v>
      </c>
      <c r="O278" s="10">
        <v>18</v>
      </c>
      <c r="P278" s="10">
        <v>13</v>
      </c>
      <c r="Q278" s="10">
        <v>11</v>
      </c>
      <c r="R278" s="10">
        <v>15</v>
      </c>
      <c r="S278" s="10">
        <v>13</v>
      </c>
      <c r="T278" s="10">
        <v>14</v>
      </c>
      <c r="U278" s="10">
        <v>13</v>
      </c>
      <c r="V278" s="10">
        <v>13</v>
      </c>
      <c r="W278" s="10">
        <v>9</v>
      </c>
      <c r="X278" s="10">
        <v>9</v>
      </c>
      <c r="Y278" s="10">
        <v>16</v>
      </c>
      <c r="Z278" s="10">
        <v>13</v>
      </c>
      <c r="AA278" s="10">
        <v>19</v>
      </c>
      <c r="AB278" s="18"/>
      <c r="AC278" s="24"/>
    </row>
    <row r="279" spans="1:30" ht="12.75" customHeight="1" x14ac:dyDescent="0.2">
      <c r="A279" s="1"/>
      <c r="B279" s="19" t="s">
        <v>204</v>
      </c>
      <c r="C279" s="1" t="s">
        <v>233</v>
      </c>
      <c r="D279" s="19" t="s">
        <v>211</v>
      </c>
      <c r="E279" s="1"/>
      <c r="F279" s="44" t="s">
        <v>336</v>
      </c>
      <c r="G279" s="17"/>
      <c r="H279" s="10">
        <v>7</v>
      </c>
      <c r="I279" s="10">
        <v>6</v>
      </c>
      <c r="J279" s="10">
        <v>10</v>
      </c>
      <c r="K279" s="10">
        <v>5</v>
      </c>
      <c r="L279" s="10">
        <v>4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8"/>
      <c r="AC279" s="24"/>
    </row>
    <row r="280" spans="1:30" x14ac:dyDescent="0.2">
      <c r="A280" s="1"/>
      <c r="B280" s="19" t="s">
        <v>204</v>
      </c>
      <c r="C280" s="1" t="s">
        <v>236</v>
      </c>
      <c r="D280" s="1" t="s">
        <v>297</v>
      </c>
      <c r="E280" s="1"/>
      <c r="F280" s="18" t="s">
        <v>298</v>
      </c>
      <c r="G280" s="17"/>
      <c r="H280" s="10"/>
      <c r="I280" s="10">
        <v>1</v>
      </c>
      <c r="J280" s="10"/>
      <c r="K280" s="10">
        <v>2</v>
      </c>
      <c r="L280" s="10">
        <v>4</v>
      </c>
      <c r="M280" s="10">
        <v>3</v>
      </c>
      <c r="N280" s="10">
        <v>3</v>
      </c>
      <c r="O280" s="10">
        <v>2</v>
      </c>
      <c r="P280" s="10">
        <v>1</v>
      </c>
      <c r="Q280" s="10">
        <v>3</v>
      </c>
      <c r="R280" s="10">
        <v>4</v>
      </c>
      <c r="S280" s="10">
        <v>6</v>
      </c>
      <c r="T280" s="10">
        <v>5</v>
      </c>
      <c r="U280" s="10">
        <v>2</v>
      </c>
      <c r="V280" s="10">
        <v>5</v>
      </c>
      <c r="W280" s="10">
        <v>10</v>
      </c>
      <c r="X280" s="10">
        <v>7</v>
      </c>
      <c r="Y280" s="10">
        <v>7</v>
      </c>
      <c r="Z280" s="10">
        <v>14</v>
      </c>
      <c r="AA280" s="10">
        <v>8</v>
      </c>
      <c r="AB280" s="18"/>
      <c r="AC280" s="24"/>
    </row>
    <row r="281" spans="1:30" x14ac:dyDescent="0.2">
      <c r="A281" s="1"/>
      <c r="B281" s="19" t="s">
        <v>204</v>
      </c>
      <c r="C281" s="19" t="s">
        <v>229</v>
      </c>
      <c r="D281" s="19" t="s">
        <v>323</v>
      </c>
      <c r="E281" s="1"/>
      <c r="F281" s="18" t="s">
        <v>328</v>
      </c>
      <c r="G281" s="17"/>
      <c r="H281" s="10">
        <v>5</v>
      </c>
      <c r="I281" s="10">
        <v>3</v>
      </c>
      <c r="J281" s="10">
        <v>7</v>
      </c>
      <c r="K281" s="10">
        <v>7</v>
      </c>
      <c r="L281" s="10">
        <v>17</v>
      </c>
      <c r="M281" s="10">
        <v>7</v>
      </c>
      <c r="N281" s="10">
        <v>12</v>
      </c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8"/>
      <c r="AC281" s="24"/>
    </row>
    <row r="282" spans="1:30" ht="7.5" customHeight="1" x14ac:dyDescent="0.2">
      <c r="A282" s="1"/>
      <c r="B282" s="1"/>
      <c r="D282" s="1"/>
      <c r="E282" s="1"/>
      <c r="G282" s="1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8"/>
      <c r="AC282" s="24"/>
    </row>
    <row r="283" spans="1:30" x14ac:dyDescent="0.2">
      <c r="B283" s="18" t="s">
        <v>215</v>
      </c>
      <c r="C283" s="18" t="s">
        <v>233</v>
      </c>
      <c r="D283" s="18" t="s">
        <v>299</v>
      </c>
      <c r="F283" s="18" t="s">
        <v>300</v>
      </c>
      <c r="G283" s="9" t="s">
        <v>36</v>
      </c>
      <c r="H283" s="10"/>
      <c r="I283" s="10"/>
      <c r="J283" s="10"/>
      <c r="K283" s="18"/>
      <c r="L283" s="18"/>
      <c r="O283" s="18">
        <v>4</v>
      </c>
      <c r="P283" s="18">
        <v>10</v>
      </c>
      <c r="Q283" s="18">
        <v>18</v>
      </c>
      <c r="R283" s="18">
        <v>8</v>
      </c>
      <c r="S283" s="18">
        <v>5</v>
      </c>
      <c r="T283" s="18"/>
      <c r="U283" s="18"/>
      <c r="V283" s="18"/>
      <c r="W283" s="18"/>
      <c r="X283" s="10"/>
      <c r="Y283" s="18"/>
      <c r="Z283" s="18"/>
      <c r="AA283" s="18"/>
      <c r="AB283" s="18"/>
      <c r="AC283" s="24"/>
    </row>
    <row r="284" spans="1:30" x14ac:dyDescent="0.2">
      <c r="B284" s="18" t="s">
        <v>215</v>
      </c>
      <c r="C284" s="18" t="s">
        <v>233</v>
      </c>
      <c r="D284" s="18" t="s">
        <v>301</v>
      </c>
      <c r="F284" s="18" t="s">
        <v>302</v>
      </c>
      <c r="H284" s="10">
        <v>3</v>
      </c>
      <c r="I284" s="10">
        <v>2</v>
      </c>
      <c r="J284" s="10">
        <v>3</v>
      </c>
      <c r="K284" s="18">
        <v>5</v>
      </c>
      <c r="L284" s="18">
        <v>7</v>
      </c>
      <c r="M284" s="18">
        <v>1</v>
      </c>
      <c r="N284" s="18">
        <v>4</v>
      </c>
      <c r="O284" s="10">
        <v>10</v>
      </c>
      <c r="P284" s="10">
        <v>5</v>
      </c>
      <c r="Q284" s="10">
        <v>6</v>
      </c>
      <c r="R284" s="10">
        <v>8</v>
      </c>
      <c r="S284" s="10">
        <v>7</v>
      </c>
      <c r="T284" s="10">
        <v>5</v>
      </c>
      <c r="U284" s="18"/>
      <c r="V284" s="18"/>
      <c r="W284" s="18"/>
      <c r="X284" s="10"/>
      <c r="Y284" s="18"/>
      <c r="Z284" s="18"/>
      <c r="AA284" s="18"/>
      <c r="AB284" s="18"/>
      <c r="AC284" s="24"/>
    </row>
    <row r="285" spans="1:30" x14ac:dyDescent="0.2">
      <c r="A285" s="1"/>
      <c r="B285" s="1" t="s">
        <v>215</v>
      </c>
      <c r="C285" s="1" t="s">
        <v>233</v>
      </c>
      <c r="D285" s="1" t="s">
        <v>216</v>
      </c>
      <c r="E285" s="1"/>
      <c r="F285" s="1" t="s">
        <v>215</v>
      </c>
      <c r="G285" s="17"/>
      <c r="H285" s="10">
        <v>43</v>
      </c>
      <c r="I285" s="10">
        <v>39</v>
      </c>
      <c r="J285" s="10">
        <v>35</v>
      </c>
      <c r="K285" s="10">
        <v>33</v>
      </c>
      <c r="L285" s="10">
        <v>40</v>
      </c>
      <c r="M285" s="10">
        <v>37</v>
      </c>
      <c r="N285" s="10">
        <v>28</v>
      </c>
      <c r="O285" s="10">
        <v>30</v>
      </c>
      <c r="P285" s="10">
        <v>29</v>
      </c>
      <c r="Q285" s="10">
        <v>19</v>
      </c>
      <c r="R285" s="10">
        <v>31</v>
      </c>
      <c r="S285" s="10">
        <v>38</v>
      </c>
      <c r="T285" s="10">
        <v>31</v>
      </c>
      <c r="U285" s="10">
        <v>27</v>
      </c>
      <c r="V285" s="10">
        <v>13</v>
      </c>
      <c r="W285" s="10">
        <v>1</v>
      </c>
      <c r="X285" s="10"/>
      <c r="Y285" s="10"/>
      <c r="Z285" s="10"/>
      <c r="AA285" s="10"/>
      <c r="AB285" s="18"/>
      <c r="AC285" s="24"/>
    </row>
    <row r="286" spans="1:30" s="1" customFormat="1" ht="7.5" customHeight="1" x14ac:dyDescent="0.2">
      <c r="G286" s="1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8"/>
      <c r="AC286" s="24"/>
      <c r="AD286" s="18"/>
    </row>
    <row r="287" spans="1:30" x14ac:dyDescent="0.2">
      <c r="A287" s="1"/>
      <c r="B287" s="1"/>
      <c r="D287" s="2" t="s">
        <v>303</v>
      </c>
      <c r="E287" s="1"/>
      <c r="G287" s="17"/>
      <c r="H287" s="10">
        <f>SUM(H256,H259,H262:H263,H274,H280)</f>
        <v>40</v>
      </c>
      <c r="I287" s="10">
        <f>SUM(I256,I259,I262:I263,I274,I280)</f>
        <v>44</v>
      </c>
      <c r="J287" s="10">
        <f>SUM(J256,J259,J262:J263,J274,J280)</f>
        <v>38</v>
      </c>
      <c r="K287" s="10">
        <f>SUM(K256,K259,K262:K263,K274,K280)</f>
        <v>39</v>
      </c>
      <c r="L287" s="10">
        <f>SUM(L256,L259,L262:L263,L274,L280)</f>
        <v>55</v>
      </c>
      <c r="M287" s="10">
        <f t="shared" ref="M287:N287" si="82">SUM(M256,M259,M262:M263,M274,M280)</f>
        <v>67</v>
      </c>
      <c r="N287" s="10">
        <f t="shared" si="82"/>
        <v>65</v>
      </c>
      <c r="O287" s="10">
        <f t="shared" ref="O287:AA287" si="83">SUM(O256,O259,O262:O263,O274,O280)</f>
        <v>86</v>
      </c>
      <c r="P287" s="10">
        <f t="shared" si="83"/>
        <v>87</v>
      </c>
      <c r="Q287" s="10">
        <f t="shared" si="83"/>
        <v>115</v>
      </c>
      <c r="R287" s="10">
        <f t="shared" si="83"/>
        <v>80</v>
      </c>
      <c r="S287" s="10">
        <f t="shared" si="83"/>
        <v>100</v>
      </c>
      <c r="T287" s="10">
        <f t="shared" si="83"/>
        <v>121</v>
      </c>
      <c r="U287" s="10">
        <f t="shared" si="83"/>
        <v>103</v>
      </c>
      <c r="V287" s="10">
        <f t="shared" si="83"/>
        <v>81</v>
      </c>
      <c r="W287" s="10">
        <f t="shared" si="83"/>
        <v>101</v>
      </c>
      <c r="X287" s="10">
        <f t="shared" si="83"/>
        <v>115</v>
      </c>
      <c r="Y287" s="10">
        <f t="shared" si="83"/>
        <v>105</v>
      </c>
      <c r="Z287" s="10">
        <f t="shared" si="83"/>
        <v>144</v>
      </c>
      <c r="AA287" s="10">
        <f t="shared" si="83"/>
        <v>110</v>
      </c>
      <c r="AC287" s="24"/>
      <c r="AD287" s="1"/>
    </row>
    <row r="288" spans="1:30" x14ac:dyDescent="0.2">
      <c r="A288" s="1"/>
      <c r="B288" s="1"/>
      <c r="D288" s="2" t="s">
        <v>304</v>
      </c>
      <c r="E288" s="1"/>
      <c r="G288" s="17"/>
      <c r="H288" s="10">
        <f>H261+H276</f>
        <v>11</v>
      </c>
      <c r="I288" s="10">
        <f>I261+I276</f>
        <v>12</v>
      </c>
      <c r="J288" s="10">
        <f t="shared" ref="J288:L288" si="84">J261</f>
        <v>3</v>
      </c>
      <c r="K288" s="10">
        <f t="shared" ref="K288" si="85">K261</f>
        <v>1</v>
      </c>
      <c r="L288" s="10">
        <f t="shared" si="84"/>
        <v>3</v>
      </c>
      <c r="M288" s="10">
        <f t="shared" ref="M288:N288" si="86">M261</f>
        <v>2</v>
      </c>
      <c r="N288" s="10">
        <f t="shared" si="86"/>
        <v>0</v>
      </c>
      <c r="O288" s="10">
        <f t="shared" ref="O288:AA288" si="87">O261</f>
        <v>1</v>
      </c>
      <c r="P288" s="10">
        <f t="shared" si="87"/>
        <v>3</v>
      </c>
      <c r="Q288" s="10">
        <f t="shared" si="87"/>
        <v>5</v>
      </c>
      <c r="R288" s="10">
        <f t="shared" si="87"/>
        <v>10</v>
      </c>
      <c r="S288" s="10">
        <f t="shared" si="87"/>
        <v>4</v>
      </c>
      <c r="T288" s="10">
        <f t="shared" si="87"/>
        <v>12</v>
      </c>
      <c r="U288" s="10">
        <f t="shared" si="87"/>
        <v>9</v>
      </c>
      <c r="V288" s="10">
        <f t="shared" si="87"/>
        <v>11</v>
      </c>
      <c r="W288" s="10">
        <f t="shared" si="87"/>
        <v>8</v>
      </c>
      <c r="X288" s="10">
        <f t="shared" si="87"/>
        <v>13</v>
      </c>
      <c r="Y288" s="10">
        <f t="shared" si="87"/>
        <v>16</v>
      </c>
      <c r="Z288" s="10">
        <f t="shared" si="87"/>
        <v>0</v>
      </c>
      <c r="AA288" s="10">
        <f t="shared" si="87"/>
        <v>0</v>
      </c>
      <c r="AC288" s="24"/>
    </row>
    <row r="289" spans="1:30" ht="13.5" thickBot="1" x14ac:dyDescent="0.25">
      <c r="A289" s="1"/>
      <c r="B289" s="1"/>
      <c r="C289" s="42"/>
      <c r="D289" s="2" t="s">
        <v>305</v>
      </c>
      <c r="E289" s="1"/>
      <c r="G289" s="17"/>
      <c r="H289" s="10">
        <f>SUM(H258,H260,H266,H278:H279,H281:H285)</f>
        <v>77</v>
      </c>
      <c r="I289" s="10">
        <f>SUM(I258,I260,I266,I278:I279,I281:I285)</f>
        <v>74</v>
      </c>
      <c r="J289" s="10">
        <f>SUM(J258,J260,J266,J278:J279,J281:J285)</f>
        <v>77</v>
      </c>
      <c r="K289" s="10">
        <f>SUM(K258,K260,K266,K278:K279,K281:K285)</f>
        <v>79</v>
      </c>
      <c r="L289" s="10">
        <f>SUM(L258,L260,L266,L278:L279,L281:L285)</f>
        <v>101</v>
      </c>
      <c r="M289" s="10">
        <f t="shared" ref="M289:N289" si="88">SUM(M258,M260,M266,M278,M281:M285)</f>
        <v>81</v>
      </c>
      <c r="N289" s="10">
        <f t="shared" si="88"/>
        <v>80</v>
      </c>
      <c r="O289" s="10">
        <f t="shared" ref="O289:AA289" si="89">SUM(O258,O260,O266,O278,O281:O285)</f>
        <v>80</v>
      </c>
      <c r="P289" s="10">
        <f t="shared" si="89"/>
        <v>73</v>
      </c>
      <c r="Q289" s="10">
        <f t="shared" si="89"/>
        <v>74</v>
      </c>
      <c r="R289" s="10">
        <f t="shared" si="89"/>
        <v>76</v>
      </c>
      <c r="S289" s="10">
        <f t="shared" si="89"/>
        <v>71</v>
      </c>
      <c r="T289" s="10">
        <f t="shared" si="89"/>
        <v>62</v>
      </c>
      <c r="U289" s="10">
        <f t="shared" si="89"/>
        <v>49</v>
      </c>
      <c r="V289" s="10">
        <f t="shared" si="89"/>
        <v>28</v>
      </c>
      <c r="W289" s="10">
        <f t="shared" si="89"/>
        <v>13</v>
      </c>
      <c r="X289" s="10">
        <f t="shared" si="89"/>
        <v>10</v>
      </c>
      <c r="Y289" s="10">
        <f t="shared" si="89"/>
        <v>18</v>
      </c>
      <c r="Z289" s="10">
        <f t="shared" si="89"/>
        <v>21</v>
      </c>
      <c r="AA289" s="10">
        <f t="shared" si="89"/>
        <v>28</v>
      </c>
      <c r="AC289" s="24"/>
    </row>
    <row r="290" spans="1:30" ht="13.5" thickTop="1" x14ac:dyDescent="0.2">
      <c r="A290" s="20" t="s">
        <v>220</v>
      </c>
      <c r="B290" s="21"/>
      <c r="D290" s="20"/>
      <c r="E290" s="1"/>
      <c r="F290" s="2"/>
      <c r="G290" s="9"/>
      <c r="H290" s="22">
        <f t="shared" ref="H290:I290" si="90">SUM(H287:H289)</f>
        <v>128</v>
      </c>
      <c r="I290" s="22">
        <f t="shared" si="90"/>
        <v>130</v>
      </c>
      <c r="J290" s="22">
        <f t="shared" ref="J290:K290" si="91">SUM(J287:J289)</f>
        <v>118</v>
      </c>
      <c r="K290" s="22">
        <f t="shared" si="91"/>
        <v>119</v>
      </c>
      <c r="L290" s="22">
        <f t="shared" ref="L290:M290" si="92">SUM(L287:L289)</f>
        <v>159</v>
      </c>
      <c r="M290" s="22">
        <f t="shared" si="92"/>
        <v>150</v>
      </c>
      <c r="N290" s="22">
        <f t="shared" ref="N290:AA290" si="93">SUM(N287:N289)</f>
        <v>145</v>
      </c>
      <c r="O290" s="22">
        <f t="shared" si="93"/>
        <v>167</v>
      </c>
      <c r="P290" s="22">
        <f t="shared" si="93"/>
        <v>163</v>
      </c>
      <c r="Q290" s="22">
        <f t="shared" si="93"/>
        <v>194</v>
      </c>
      <c r="R290" s="22">
        <f t="shared" si="93"/>
        <v>166</v>
      </c>
      <c r="S290" s="22">
        <f t="shared" si="93"/>
        <v>175</v>
      </c>
      <c r="T290" s="22">
        <f t="shared" si="93"/>
        <v>195</v>
      </c>
      <c r="U290" s="22">
        <f t="shared" si="93"/>
        <v>161</v>
      </c>
      <c r="V290" s="22">
        <f t="shared" si="93"/>
        <v>120</v>
      </c>
      <c r="W290" s="22">
        <f t="shared" si="93"/>
        <v>122</v>
      </c>
      <c r="X290" s="22">
        <f t="shared" si="93"/>
        <v>138</v>
      </c>
      <c r="Y290" s="22">
        <f t="shared" si="93"/>
        <v>139</v>
      </c>
      <c r="Z290" s="22">
        <f t="shared" si="93"/>
        <v>165</v>
      </c>
      <c r="AA290" s="22">
        <f t="shared" si="93"/>
        <v>138</v>
      </c>
      <c r="AB290" s="1"/>
      <c r="AC290" s="24"/>
    </row>
    <row r="291" spans="1:30" ht="7.5" customHeight="1" x14ac:dyDescent="0.2">
      <c r="A291" s="1"/>
      <c r="B291" s="1"/>
      <c r="D291" s="1"/>
      <c r="E291" s="1"/>
      <c r="G291" s="31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C291" s="24"/>
    </row>
    <row r="292" spans="1:30" x14ac:dyDescent="0.2">
      <c r="A292" s="1"/>
      <c r="B292" s="2" t="s">
        <v>306</v>
      </c>
      <c r="D292" s="2"/>
      <c r="E292" s="1"/>
      <c r="F292" s="2"/>
      <c r="G292" s="31"/>
      <c r="H292" s="10">
        <f t="shared" ref="H292" si="94">SUM(H244,H245:H246,H251,H256,H280)</f>
        <v>128</v>
      </c>
      <c r="I292" s="10">
        <f t="shared" ref="I292:AA292" si="95">SUM(I244,I245:I246,I251,I256,I280)</f>
        <v>94</v>
      </c>
      <c r="J292" s="10">
        <f t="shared" si="95"/>
        <v>85</v>
      </c>
      <c r="K292" s="10">
        <f t="shared" si="95"/>
        <v>75</v>
      </c>
      <c r="L292" s="10">
        <f t="shared" si="95"/>
        <v>88</v>
      </c>
      <c r="M292" s="10">
        <f t="shared" si="95"/>
        <v>117</v>
      </c>
      <c r="N292" s="10">
        <f t="shared" si="95"/>
        <v>99</v>
      </c>
      <c r="O292" s="10">
        <f t="shared" si="95"/>
        <v>135</v>
      </c>
      <c r="P292" s="10">
        <f t="shared" si="95"/>
        <v>131</v>
      </c>
      <c r="Q292" s="10">
        <f t="shared" si="95"/>
        <v>148</v>
      </c>
      <c r="R292" s="10">
        <f t="shared" si="95"/>
        <v>206</v>
      </c>
      <c r="S292" s="10">
        <f t="shared" si="95"/>
        <v>155</v>
      </c>
      <c r="T292" s="10">
        <f t="shared" si="95"/>
        <v>174</v>
      </c>
      <c r="U292" s="10">
        <f t="shared" si="95"/>
        <v>191</v>
      </c>
      <c r="V292" s="10">
        <f t="shared" si="95"/>
        <v>156</v>
      </c>
      <c r="W292" s="10">
        <f t="shared" si="95"/>
        <v>221</v>
      </c>
      <c r="X292" s="10">
        <f t="shared" si="95"/>
        <v>351</v>
      </c>
      <c r="Y292" s="10">
        <f t="shared" si="95"/>
        <v>295</v>
      </c>
      <c r="Z292" s="10">
        <f t="shared" si="95"/>
        <v>428</v>
      </c>
      <c r="AA292" s="10">
        <f t="shared" si="95"/>
        <v>402</v>
      </c>
      <c r="AC292" s="24"/>
    </row>
    <row r="293" spans="1:30" x14ac:dyDescent="0.2">
      <c r="A293" s="1"/>
      <c r="B293" s="2" t="s">
        <v>307</v>
      </c>
      <c r="D293" s="2"/>
      <c r="E293" s="1"/>
      <c r="F293" s="2"/>
      <c r="G293" s="31"/>
      <c r="H293" s="10">
        <f t="shared" ref="H293" si="96">SUM(H230,H237,H259,H262:H263,H274)</f>
        <v>24</v>
      </c>
      <c r="I293" s="10">
        <f t="shared" ref="I293:AA293" si="97">SUM(I230,I237,I259,I262:I263,I274)</f>
        <v>28</v>
      </c>
      <c r="J293" s="10">
        <f t="shared" si="97"/>
        <v>24</v>
      </c>
      <c r="K293" s="10">
        <f t="shared" si="97"/>
        <v>28</v>
      </c>
      <c r="L293" s="10">
        <f t="shared" si="97"/>
        <v>48</v>
      </c>
      <c r="M293" s="10">
        <f t="shared" si="97"/>
        <v>66</v>
      </c>
      <c r="N293" s="10">
        <f t="shared" si="97"/>
        <v>61</v>
      </c>
      <c r="O293" s="10">
        <f t="shared" si="97"/>
        <v>89</v>
      </c>
      <c r="P293" s="10">
        <f t="shared" si="97"/>
        <v>99</v>
      </c>
      <c r="Q293" s="10">
        <f t="shared" si="97"/>
        <v>157</v>
      </c>
      <c r="R293" s="10">
        <f t="shared" si="97"/>
        <v>114</v>
      </c>
      <c r="S293" s="10">
        <f t="shared" si="97"/>
        <v>156</v>
      </c>
      <c r="T293" s="10">
        <f t="shared" si="97"/>
        <v>167</v>
      </c>
      <c r="U293" s="10">
        <f t="shared" si="97"/>
        <v>174</v>
      </c>
      <c r="V293" s="10">
        <f t="shared" si="97"/>
        <v>159</v>
      </c>
      <c r="W293" s="10">
        <f t="shared" si="97"/>
        <v>184</v>
      </c>
      <c r="X293" s="10">
        <f t="shared" si="97"/>
        <v>206</v>
      </c>
      <c r="Y293" s="10">
        <f t="shared" si="97"/>
        <v>200</v>
      </c>
      <c r="Z293" s="10">
        <f t="shared" si="97"/>
        <v>253</v>
      </c>
      <c r="AA293" s="10">
        <f t="shared" si="97"/>
        <v>178</v>
      </c>
      <c r="AC293" s="24"/>
    </row>
    <row r="294" spans="1:30" x14ac:dyDescent="0.2">
      <c r="A294" s="1"/>
      <c r="B294" s="2" t="s">
        <v>308</v>
      </c>
      <c r="D294" s="2"/>
      <c r="E294" s="1"/>
      <c r="F294" s="2"/>
      <c r="G294" s="17"/>
      <c r="H294" s="10">
        <f t="shared" ref="H294" si="98">SUM(H231,H238,H261)</f>
        <v>17</v>
      </c>
      <c r="I294" s="10">
        <f t="shared" ref="I294:AA294" si="99">SUM(I231,I238,I261)</f>
        <v>27</v>
      </c>
      <c r="J294" s="10">
        <f t="shared" si="99"/>
        <v>35</v>
      </c>
      <c r="K294" s="10">
        <f t="shared" si="99"/>
        <v>24</v>
      </c>
      <c r="L294" s="10">
        <f t="shared" si="99"/>
        <v>32</v>
      </c>
      <c r="M294" s="10">
        <f t="shared" si="99"/>
        <v>24</v>
      </c>
      <c r="N294" s="10">
        <f t="shared" si="99"/>
        <v>21</v>
      </c>
      <c r="O294" s="10">
        <f t="shared" si="99"/>
        <v>21</v>
      </c>
      <c r="P294" s="10">
        <f t="shared" si="99"/>
        <v>25</v>
      </c>
      <c r="Q294" s="10">
        <f t="shared" si="99"/>
        <v>27</v>
      </c>
      <c r="R294" s="10">
        <f t="shared" si="99"/>
        <v>63</v>
      </c>
      <c r="S294" s="10">
        <f t="shared" si="99"/>
        <v>61</v>
      </c>
      <c r="T294" s="10">
        <f t="shared" si="99"/>
        <v>64</v>
      </c>
      <c r="U294" s="10">
        <f t="shared" si="99"/>
        <v>51</v>
      </c>
      <c r="V294" s="10">
        <f t="shared" si="99"/>
        <v>76</v>
      </c>
      <c r="W294" s="10">
        <f t="shared" si="99"/>
        <v>81</v>
      </c>
      <c r="X294" s="10">
        <f t="shared" si="99"/>
        <v>78</v>
      </c>
      <c r="Y294" s="10">
        <f t="shared" si="99"/>
        <v>66</v>
      </c>
      <c r="Z294" s="10">
        <f t="shared" si="99"/>
        <v>76</v>
      </c>
      <c r="AA294" s="10">
        <f t="shared" si="99"/>
        <v>72</v>
      </c>
      <c r="AC294" s="24"/>
    </row>
    <row r="295" spans="1:30" x14ac:dyDescent="0.2">
      <c r="A295" s="1"/>
      <c r="B295" s="2"/>
      <c r="D295" s="2" t="s">
        <v>309</v>
      </c>
      <c r="E295" s="1"/>
      <c r="F295" s="2"/>
      <c r="G295" s="17"/>
      <c r="H295" s="10">
        <f t="shared" ref="H295:I295" si="100">SUM(H292:H294)</f>
        <v>169</v>
      </c>
      <c r="I295" s="10">
        <f t="shared" si="100"/>
        <v>149</v>
      </c>
      <c r="J295" s="10">
        <f t="shared" ref="J295:K295" si="101">SUM(J292:J294)</f>
        <v>144</v>
      </c>
      <c r="K295" s="10">
        <f t="shared" si="101"/>
        <v>127</v>
      </c>
      <c r="L295" s="10">
        <f t="shared" ref="L295:M295" si="102">SUM(L292:L294)</f>
        <v>168</v>
      </c>
      <c r="M295" s="10">
        <f t="shared" si="102"/>
        <v>207</v>
      </c>
      <c r="N295" s="10">
        <f t="shared" ref="N295:AA295" si="103">SUM(N292:N294)</f>
        <v>181</v>
      </c>
      <c r="O295" s="10">
        <f t="shared" si="103"/>
        <v>245</v>
      </c>
      <c r="P295" s="10">
        <f t="shared" si="103"/>
        <v>255</v>
      </c>
      <c r="Q295" s="10">
        <f t="shared" si="103"/>
        <v>332</v>
      </c>
      <c r="R295" s="10">
        <f t="shared" si="103"/>
        <v>383</v>
      </c>
      <c r="S295" s="10">
        <f t="shared" si="103"/>
        <v>372</v>
      </c>
      <c r="T295" s="10">
        <f t="shared" si="103"/>
        <v>405</v>
      </c>
      <c r="U295" s="10">
        <f t="shared" si="103"/>
        <v>416</v>
      </c>
      <c r="V295" s="10">
        <f t="shared" si="103"/>
        <v>391</v>
      </c>
      <c r="W295" s="10">
        <f t="shared" si="103"/>
        <v>486</v>
      </c>
      <c r="X295" s="10">
        <f t="shared" si="103"/>
        <v>635</v>
      </c>
      <c r="Y295" s="10">
        <f t="shared" si="103"/>
        <v>561</v>
      </c>
      <c r="Z295" s="10">
        <f t="shared" si="103"/>
        <v>757</v>
      </c>
      <c r="AA295" s="10">
        <f t="shared" si="103"/>
        <v>652</v>
      </c>
      <c r="AC295" s="24"/>
    </row>
    <row r="296" spans="1:30" x14ac:dyDescent="0.2">
      <c r="A296" s="1"/>
      <c r="B296" s="2"/>
      <c r="D296" s="2" t="s">
        <v>310</v>
      </c>
      <c r="E296" s="1"/>
      <c r="G296" s="17"/>
      <c r="H296" s="41">
        <f t="shared" ref="H296:I296" si="104">H295/H305</f>
        <v>0.63773584905660374</v>
      </c>
      <c r="I296" s="41">
        <f t="shared" si="104"/>
        <v>0.61316872427983538</v>
      </c>
      <c r="J296" s="41">
        <f t="shared" ref="J296:K296" si="105">J295/J305</f>
        <v>0.63436123348017626</v>
      </c>
      <c r="K296" s="41">
        <f t="shared" si="105"/>
        <v>0.57727272727272727</v>
      </c>
      <c r="L296" s="41">
        <f t="shared" ref="L296:M296" si="106">L295/L305</f>
        <v>0.57731958762886593</v>
      </c>
      <c r="M296" s="41">
        <f t="shared" si="106"/>
        <v>0.66559485530546625</v>
      </c>
      <c r="N296" s="41">
        <f t="shared" ref="N296:AA296" si="107">N295/N305</f>
        <v>0.62847222222222221</v>
      </c>
      <c r="O296" s="41">
        <f t="shared" si="107"/>
        <v>0.72271386430678464</v>
      </c>
      <c r="P296" s="41">
        <f t="shared" si="107"/>
        <v>0.72237960339943341</v>
      </c>
      <c r="Q296" s="41">
        <f t="shared" si="107"/>
        <v>0.77934272300469487</v>
      </c>
      <c r="R296" s="41">
        <f t="shared" si="107"/>
        <v>0.80125523012552302</v>
      </c>
      <c r="S296" s="41">
        <f t="shared" si="107"/>
        <v>0.79828326180257514</v>
      </c>
      <c r="T296" s="41">
        <f t="shared" si="107"/>
        <v>0.82484725050916496</v>
      </c>
      <c r="U296" s="41">
        <f t="shared" si="107"/>
        <v>0.87029288702928875</v>
      </c>
      <c r="V296" s="41">
        <f t="shared" si="107"/>
        <v>0.89678899082568808</v>
      </c>
      <c r="W296" s="41">
        <f t="shared" si="107"/>
        <v>0.93822393822393824</v>
      </c>
      <c r="X296" s="41">
        <f t="shared" si="107"/>
        <v>0.96358118361153267</v>
      </c>
      <c r="Y296" s="41">
        <f t="shared" si="107"/>
        <v>0.93812709030100339</v>
      </c>
      <c r="Z296" s="41">
        <f t="shared" si="107"/>
        <v>0.95580808080808077</v>
      </c>
      <c r="AA296" s="41">
        <f t="shared" si="107"/>
        <v>0.9408369408369408</v>
      </c>
      <c r="AC296" s="24"/>
    </row>
    <row r="297" spans="1:30" ht="7.5" customHeight="1" x14ac:dyDescent="0.2">
      <c r="A297" s="1"/>
      <c r="B297" s="1"/>
      <c r="D297" s="1"/>
      <c r="E297" s="1"/>
      <c r="G297" s="31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C297" s="24"/>
    </row>
    <row r="298" spans="1:30" x14ac:dyDescent="0.2">
      <c r="A298" s="1"/>
      <c r="B298" s="1"/>
      <c r="C298" s="1" t="s">
        <v>228</v>
      </c>
      <c r="D298" s="2" t="s">
        <v>311</v>
      </c>
      <c r="E298" s="1"/>
      <c r="F298" s="2"/>
      <c r="G298" s="31"/>
      <c r="H298" s="10">
        <f t="shared" ref="H298" si="108">SUM(H189,H192)</f>
        <v>2</v>
      </c>
      <c r="I298" s="10">
        <f t="shared" ref="I298:AA298" si="109">SUM(I189,I192)</f>
        <v>6</v>
      </c>
      <c r="J298" s="10">
        <f t="shared" si="109"/>
        <v>4</v>
      </c>
      <c r="K298" s="10">
        <f t="shared" si="109"/>
        <v>9</v>
      </c>
      <c r="L298" s="10">
        <f t="shared" si="109"/>
        <v>9</v>
      </c>
      <c r="M298" s="10">
        <f t="shared" si="109"/>
        <v>5</v>
      </c>
      <c r="N298" s="10">
        <f t="shared" si="109"/>
        <v>16</v>
      </c>
      <c r="O298" s="10">
        <f t="shared" si="109"/>
        <v>6</v>
      </c>
      <c r="P298" s="10">
        <f t="shared" si="109"/>
        <v>17</v>
      </c>
      <c r="Q298" s="10">
        <f t="shared" si="109"/>
        <v>12</v>
      </c>
      <c r="R298" s="10">
        <f t="shared" si="109"/>
        <v>12</v>
      </c>
      <c r="S298" s="10">
        <f t="shared" si="109"/>
        <v>7</v>
      </c>
      <c r="T298" s="10">
        <f t="shared" si="109"/>
        <v>13</v>
      </c>
      <c r="U298" s="10">
        <f t="shared" si="109"/>
        <v>7</v>
      </c>
      <c r="V298" s="10">
        <f t="shared" si="109"/>
        <v>11</v>
      </c>
      <c r="W298" s="10">
        <f t="shared" si="109"/>
        <v>19</v>
      </c>
      <c r="X298" s="10">
        <f t="shared" si="109"/>
        <v>11</v>
      </c>
      <c r="Y298" s="10">
        <f t="shared" si="109"/>
        <v>18</v>
      </c>
      <c r="Z298" s="10">
        <f t="shared" si="109"/>
        <v>14</v>
      </c>
      <c r="AA298" s="10">
        <f t="shared" si="109"/>
        <v>12</v>
      </c>
      <c r="AC298" s="24"/>
    </row>
    <row r="299" spans="1:30" x14ac:dyDescent="0.2">
      <c r="A299" s="1"/>
      <c r="B299" s="1"/>
      <c r="C299" s="1" t="s">
        <v>233</v>
      </c>
      <c r="D299" s="2" t="s">
        <v>312</v>
      </c>
      <c r="E299" s="1"/>
      <c r="F299" s="2"/>
      <c r="G299" s="31"/>
      <c r="H299" s="10">
        <f>SUMIFS(H189:H285,$C$189:$C$285,$C299)</f>
        <v>90</v>
      </c>
      <c r="I299" s="10">
        <f>SUMIFS(I189:I285,$C$189:$C$285,$C299)</f>
        <v>87</v>
      </c>
      <c r="J299" s="10">
        <f>SUMIFS(J189:J285,$C$189:$C$285,$C299)</f>
        <v>84</v>
      </c>
      <c r="K299" s="10">
        <f>SUMIFS(K189:K285,$C$189:$C$285,$C299)</f>
        <v>89</v>
      </c>
      <c r="L299" s="10">
        <f>SUMIFS(L189:L285,$C$189:$C$285,$C299)</f>
        <v>96</v>
      </c>
      <c r="M299" s="10">
        <f t="shared" ref="M299:AA299" si="110">SUM(M194,M256,M258,M266,M278,M283:M285)</f>
        <v>90</v>
      </c>
      <c r="N299" s="10">
        <f t="shared" si="110"/>
        <v>88</v>
      </c>
      <c r="O299" s="10">
        <f t="shared" si="110"/>
        <v>96</v>
      </c>
      <c r="P299" s="10">
        <f t="shared" si="110"/>
        <v>73</v>
      </c>
      <c r="Q299" s="10">
        <f t="shared" si="110"/>
        <v>74</v>
      </c>
      <c r="R299" s="10">
        <f t="shared" si="110"/>
        <v>76</v>
      </c>
      <c r="S299" s="10">
        <f t="shared" si="110"/>
        <v>71</v>
      </c>
      <c r="T299" s="10">
        <f t="shared" si="110"/>
        <v>62</v>
      </c>
      <c r="U299" s="10">
        <f t="shared" si="110"/>
        <v>49</v>
      </c>
      <c r="V299" s="10">
        <f t="shared" si="110"/>
        <v>28</v>
      </c>
      <c r="W299" s="10">
        <f t="shared" si="110"/>
        <v>13</v>
      </c>
      <c r="X299" s="10">
        <f t="shared" si="110"/>
        <v>10</v>
      </c>
      <c r="Y299" s="10">
        <f t="shared" si="110"/>
        <v>18</v>
      </c>
      <c r="Z299" s="10">
        <f t="shared" si="110"/>
        <v>15</v>
      </c>
      <c r="AA299" s="10">
        <f t="shared" si="110"/>
        <v>19</v>
      </c>
      <c r="AC299" s="24"/>
    </row>
    <row r="300" spans="1:30" x14ac:dyDescent="0.2">
      <c r="A300" s="1"/>
      <c r="B300" s="1"/>
      <c r="C300" s="1" t="s">
        <v>55</v>
      </c>
      <c r="D300" s="2" t="s">
        <v>313</v>
      </c>
      <c r="E300" s="1"/>
      <c r="F300" s="2"/>
      <c r="G300" s="31"/>
      <c r="H300" s="10">
        <f t="shared" ref="H300" si="111">SUM(H198,H207,H211,H214,H217,H220)</f>
        <v>6</v>
      </c>
      <c r="I300" s="10">
        <f t="shared" ref="I300:AA300" si="112">SUM(I198,I207,I211,I214,I217,I220)</f>
        <v>8</v>
      </c>
      <c r="J300" s="10">
        <f t="shared" si="112"/>
        <v>14</v>
      </c>
      <c r="K300" s="10">
        <f t="shared" si="112"/>
        <v>6</v>
      </c>
      <c r="L300" s="10">
        <f t="shared" si="112"/>
        <v>7</v>
      </c>
      <c r="M300" s="10">
        <f t="shared" si="112"/>
        <v>7</v>
      </c>
      <c r="N300" s="10">
        <f t="shared" si="112"/>
        <v>8</v>
      </c>
      <c r="O300" s="10">
        <f t="shared" si="112"/>
        <v>10</v>
      </c>
      <c r="P300" s="10">
        <f t="shared" si="112"/>
        <v>5</v>
      </c>
      <c r="Q300" s="10">
        <f t="shared" si="112"/>
        <v>14</v>
      </c>
      <c r="R300" s="10">
        <f t="shared" si="112"/>
        <v>21</v>
      </c>
      <c r="S300" s="10">
        <f t="shared" si="112"/>
        <v>16</v>
      </c>
      <c r="T300" s="10">
        <f t="shared" si="112"/>
        <v>22</v>
      </c>
      <c r="U300" s="10">
        <f t="shared" si="112"/>
        <v>14</v>
      </c>
      <c r="V300" s="10">
        <f t="shared" si="112"/>
        <v>24</v>
      </c>
      <c r="W300" s="10">
        <f t="shared" si="112"/>
        <v>38</v>
      </c>
      <c r="X300" s="10">
        <f t="shared" si="112"/>
        <v>27</v>
      </c>
      <c r="Y300" s="10">
        <f t="shared" si="112"/>
        <v>30</v>
      </c>
      <c r="Z300" s="10">
        <f t="shared" si="112"/>
        <v>46</v>
      </c>
      <c r="AA300" s="10">
        <f t="shared" si="112"/>
        <v>34</v>
      </c>
      <c r="AC300" s="24"/>
    </row>
    <row r="301" spans="1:30" x14ac:dyDescent="0.2">
      <c r="A301" s="1"/>
      <c r="B301" s="1"/>
      <c r="C301" s="1" t="s">
        <v>253</v>
      </c>
      <c r="D301" s="2" t="s">
        <v>314</v>
      </c>
      <c r="E301" s="1"/>
      <c r="F301" s="2"/>
      <c r="G301" s="31"/>
      <c r="H301" s="10">
        <f>SUM(H238,H264,H276)</f>
        <v>28</v>
      </c>
      <c r="I301" s="10">
        <f>SUM(I238,I264,I276)</f>
        <v>37</v>
      </c>
      <c r="J301" s="10">
        <f t="shared" ref="J301:AA301" si="113">SUM(J238,J264)</f>
        <v>26</v>
      </c>
      <c r="K301" s="10">
        <f t="shared" si="113"/>
        <v>26</v>
      </c>
      <c r="L301" s="10">
        <f t="shared" si="113"/>
        <v>43</v>
      </c>
      <c r="M301" s="10">
        <f t="shared" si="113"/>
        <v>44</v>
      </c>
      <c r="N301" s="10">
        <f t="shared" si="113"/>
        <v>41</v>
      </c>
      <c r="O301" s="10">
        <f t="shared" si="113"/>
        <v>54</v>
      </c>
      <c r="P301" s="10">
        <f t="shared" si="113"/>
        <v>61</v>
      </c>
      <c r="Q301" s="10">
        <f t="shared" si="113"/>
        <v>59</v>
      </c>
      <c r="R301" s="10">
        <f t="shared" si="113"/>
        <v>66</v>
      </c>
      <c r="S301" s="10">
        <f t="shared" si="113"/>
        <v>85</v>
      </c>
      <c r="T301" s="10">
        <f t="shared" si="113"/>
        <v>95</v>
      </c>
      <c r="U301" s="10">
        <f t="shared" si="113"/>
        <v>87</v>
      </c>
      <c r="V301" s="10">
        <f t="shared" si="113"/>
        <v>89</v>
      </c>
      <c r="W301" s="10">
        <f t="shared" si="113"/>
        <v>92</v>
      </c>
      <c r="X301" s="10">
        <f t="shared" si="113"/>
        <v>95</v>
      </c>
      <c r="Y301" s="10">
        <f t="shared" si="113"/>
        <v>52</v>
      </c>
      <c r="Z301" s="10">
        <f t="shared" si="113"/>
        <v>37</v>
      </c>
      <c r="AA301" s="10">
        <f t="shared" si="113"/>
        <v>38</v>
      </c>
      <c r="AC301" s="24"/>
    </row>
    <row r="302" spans="1:30" x14ac:dyDescent="0.2">
      <c r="A302" s="1"/>
      <c r="B302" s="1"/>
      <c r="C302" s="1" t="s">
        <v>236</v>
      </c>
      <c r="D302" s="2" t="s">
        <v>315</v>
      </c>
      <c r="E302" s="1"/>
      <c r="F302" s="2"/>
      <c r="G302" s="31"/>
      <c r="H302" s="10">
        <f>SUM(H199,H205,H208,H212,H215,H218,H221:H226,H237,H245:H246,H251,H259:H260,H274,H280)</f>
        <v>96</v>
      </c>
      <c r="I302" s="10">
        <f>SUM(I199,I205,I208,I212,I215,I218,I221:I226,I237,I245:I246,I251,I259:I260,I274,I280)</f>
        <v>60</v>
      </c>
      <c r="J302" s="10">
        <f t="shared" ref="J302:AA302" si="114">SUM(J199,J205,J208,J212,J215,J218,J221:J226,J237,J245:J246,J251,J259:J260,J274,J280)</f>
        <v>54</v>
      </c>
      <c r="K302" s="10">
        <f t="shared" si="114"/>
        <v>68</v>
      </c>
      <c r="L302" s="10">
        <f t="shared" si="114"/>
        <v>94</v>
      </c>
      <c r="M302" s="10">
        <f t="shared" si="114"/>
        <v>132</v>
      </c>
      <c r="N302" s="10">
        <f t="shared" si="114"/>
        <v>96</v>
      </c>
      <c r="O302" s="10">
        <f t="shared" si="114"/>
        <v>139</v>
      </c>
      <c r="P302" s="10">
        <f t="shared" si="114"/>
        <v>162</v>
      </c>
      <c r="Q302" s="10">
        <f t="shared" si="114"/>
        <v>238</v>
      </c>
      <c r="R302" s="10">
        <f t="shared" si="114"/>
        <v>245</v>
      </c>
      <c r="S302" s="10">
        <f t="shared" si="114"/>
        <v>257</v>
      </c>
      <c r="T302" s="10">
        <f t="shared" si="114"/>
        <v>239</v>
      </c>
      <c r="U302" s="10">
        <f t="shared" si="114"/>
        <v>264</v>
      </c>
      <c r="V302" s="10">
        <f t="shared" si="114"/>
        <v>242</v>
      </c>
      <c r="W302" s="10">
        <f t="shared" si="114"/>
        <v>291</v>
      </c>
      <c r="X302" s="10">
        <f t="shared" si="114"/>
        <v>366</v>
      </c>
      <c r="Y302" s="10">
        <f t="shared" si="114"/>
        <v>384</v>
      </c>
      <c r="Z302" s="10">
        <f t="shared" si="114"/>
        <v>562</v>
      </c>
      <c r="AA302" s="10">
        <f t="shared" si="114"/>
        <v>497</v>
      </c>
      <c r="AB302" s="10"/>
      <c r="AC302" s="24"/>
    </row>
    <row r="303" spans="1:30" ht="13.5" thickBot="1" x14ac:dyDescent="0.25">
      <c r="A303" s="1"/>
      <c r="B303" s="1"/>
      <c r="C303" s="1" t="s">
        <v>229</v>
      </c>
      <c r="D303" s="2" t="s">
        <v>316</v>
      </c>
      <c r="E303" s="1"/>
      <c r="F303" s="2"/>
      <c r="G303" s="31"/>
      <c r="H303" s="10">
        <f t="shared" ref="H303" si="115">SUM(H191,H244,H281)</f>
        <v>43</v>
      </c>
      <c r="I303" s="10">
        <f t="shared" ref="I303:AA303" si="116">SUM(I191,I244,I281)</f>
        <v>45</v>
      </c>
      <c r="J303" s="10">
        <f t="shared" si="116"/>
        <v>45</v>
      </c>
      <c r="K303" s="10">
        <f t="shared" si="116"/>
        <v>22</v>
      </c>
      <c r="L303" s="10">
        <f t="shared" si="116"/>
        <v>42</v>
      </c>
      <c r="M303" s="10">
        <f t="shared" si="116"/>
        <v>33</v>
      </c>
      <c r="N303" s="10">
        <f t="shared" si="116"/>
        <v>39</v>
      </c>
      <c r="O303" s="10">
        <f t="shared" si="116"/>
        <v>34</v>
      </c>
      <c r="P303" s="10">
        <f t="shared" si="116"/>
        <v>35</v>
      </c>
      <c r="Q303" s="10">
        <f t="shared" si="116"/>
        <v>29</v>
      </c>
      <c r="R303" s="10">
        <f t="shared" si="116"/>
        <v>58</v>
      </c>
      <c r="S303" s="10">
        <f t="shared" si="116"/>
        <v>30</v>
      </c>
      <c r="T303" s="10">
        <f t="shared" si="116"/>
        <v>60</v>
      </c>
      <c r="U303" s="10">
        <f t="shared" si="116"/>
        <v>57</v>
      </c>
      <c r="V303" s="10">
        <f t="shared" si="116"/>
        <v>42</v>
      </c>
      <c r="W303" s="10">
        <f t="shared" si="116"/>
        <v>65</v>
      </c>
      <c r="X303" s="10">
        <f t="shared" si="116"/>
        <v>150</v>
      </c>
      <c r="Y303" s="10">
        <f t="shared" si="116"/>
        <v>96</v>
      </c>
      <c r="Z303" s="10">
        <f t="shared" si="116"/>
        <v>118</v>
      </c>
      <c r="AA303" s="10">
        <f t="shared" si="116"/>
        <v>93</v>
      </c>
      <c r="AC303" s="24"/>
    </row>
    <row r="304" spans="1:30" s="14" customFormat="1" ht="13.5" thickTop="1" x14ac:dyDescent="0.2">
      <c r="A304" s="1"/>
      <c r="B304" s="1"/>
      <c r="C304" s="1"/>
      <c r="D304" s="20" t="s">
        <v>317</v>
      </c>
      <c r="E304" s="21"/>
      <c r="F304" s="21"/>
      <c r="G304" s="31"/>
      <c r="H304" s="22">
        <f t="shared" ref="H304:I304" si="117">SUM(H298:H302)</f>
        <v>222</v>
      </c>
      <c r="I304" s="22">
        <f t="shared" si="117"/>
        <v>198</v>
      </c>
      <c r="J304" s="22">
        <f t="shared" ref="J304:L304" si="118">SUM(J298:J302)</f>
        <v>182</v>
      </c>
      <c r="K304" s="22">
        <f t="shared" ref="K304" si="119">SUM(K298:K302)</f>
        <v>198</v>
      </c>
      <c r="L304" s="22">
        <f t="shared" si="118"/>
        <v>249</v>
      </c>
      <c r="M304" s="22">
        <f t="shared" ref="M304:N304" si="120">SUM(M298:M302)</f>
        <v>278</v>
      </c>
      <c r="N304" s="22">
        <f t="shared" si="120"/>
        <v>249</v>
      </c>
      <c r="O304" s="22">
        <f t="shared" ref="O304:AA304" si="121">SUM(O298:O302)</f>
        <v>305</v>
      </c>
      <c r="P304" s="22">
        <f t="shared" si="121"/>
        <v>318</v>
      </c>
      <c r="Q304" s="22">
        <f t="shared" si="121"/>
        <v>397</v>
      </c>
      <c r="R304" s="22">
        <f t="shared" si="121"/>
        <v>420</v>
      </c>
      <c r="S304" s="22">
        <f t="shared" si="121"/>
        <v>436</v>
      </c>
      <c r="T304" s="22">
        <f t="shared" si="121"/>
        <v>431</v>
      </c>
      <c r="U304" s="22">
        <f t="shared" si="121"/>
        <v>421</v>
      </c>
      <c r="V304" s="22">
        <f t="shared" si="121"/>
        <v>394</v>
      </c>
      <c r="W304" s="22">
        <f t="shared" si="121"/>
        <v>453</v>
      </c>
      <c r="X304" s="22">
        <f t="shared" si="121"/>
        <v>509</v>
      </c>
      <c r="Y304" s="22">
        <f t="shared" si="121"/>
        <v>502</v>
      </c>
      <c r="Z304" s="22">
        <f t="shared" si="121"/>
        <v>674</v>
      </c>
      <c r="AA304" s="22">
        <f t="shared" si="121"/>
        <v>600</v>
      </c>
      <c r="AB304"/>
      <c r="AC304" s="24"/>
      <c r="AD304" s="18"/>
    </row>
    <row r="305" spans="1:30" x14ac:dyDescent="0.2">
      <c r="A305" s="1"/>
      <c r="B305" s="1"/>
      <c r="D305" s="2" t="s">
        <v>318</v>
      </c>
      <c r="E305" s="1"/>
      <c r="G305" s="31"/>
      <c r="H305" s="10">
        <f t="shared" ref="H305:I305" si="122">SUM(H298:H303)</f>
        <v>265</v>
      </c>
      <c r="I305" s="10">
        <f t="shared" si="122"/>
        <v>243</v>
      </c>
      <c r="J305" s="10">
        <f t="shared" ref="J305:L305" si="123">SUM(J298:J303)</f>
        <v>227</v>
      </c>
      <c r="K305" s="10">
        <f t="shared" ref="K305" si="124">SUM(K298:K303)</f>
        <v>220</v>
      </c>
      <c r="L305" s="10">
        <f t="shared" si="123"/>
        <v>291</v>
      </c>
      <c r="M305" s="10">
        <f t="shared" ref="M305:N305" si="125">SUM(M298:M303)</f>
        <v>311</v>
      </c>
      <c r="N305" s="10">
        <f t="shared" si="125"/>
        <v>288</v>
      </c>
      <c r="O305" s="10">
        <f t="shared" ref="O305:AA305" si="126">SUM(O298:O303)</f>
        <v>339</v>
      </c>
      <c r="P305" s="10">
        <f t="shared" si="126"/>
        <v>353</v>
      </c>
      <c r="Q305" s="10">
        <f t="shared" si="126"/>
        <v>426</v>
      </c>
      <c r="R305" s="10">
        <f t="shared" si="126"/>
        <v>478</v>
      </c>
      <c r="S305" s="10">
        <f t="shared" si="126"/>
        <v>466</v>
      </c>
      <c r="T305" s="10">
        <f t="shared" si="126"/>
        <v>491</v>
      </c>
      <c r="U305" s="10">
        <f t="shared" si="126"/>
        <v>478</v>
      </c>
      <c r="V305" s="10">
        <f t="shared" si="126"/>
        <v>436</v>
      </c>
      <c r="W305" s="10">
        <f t="shared" si="126"/>
        <v>518</v>
      </c>
      <c r="X305" s="10">
        <f t="shared" si="126"/>
        <v>659</v>
      </c>
      <c r="Y305" s="10">
        <f t="shared" si="126"/>
        <v>598</v>
      </c>
      <c r="Z305" s="10">
        <f t="shared" si="126"/>
        <v>792</v>
      </c>
      <c r="AA305" s="10">
        <f t="shared" si="126"/>
        <v>693</v>
      </c>
      <c r="AC305" s="24"/>
      <c r="AD305" s="14"/>
    </row>
    <row r="306" spans="1:30" ht="7.5" customHeight="1" thickBot="1" x14ac:dyDescent="0.25">
      <c r="A306" s="1"/>
      <c r="B306" s="1"/>
      <c r="D306" s="2"/>
      <c r="E306" s="1"/>
      <c r="G306" s="31"/>
      <c r="H306" s="27"/>
      <c r="I306" s="27"/>
      <c r="J306" s="27"/>
      <c r="K306" s="27"/>
      <c r="L306" s="27"/>
      <c r="M306" s="27"/>
      <c r="N306" s="27"/>
      <c r="AC306" s="24"/>
    </row>
    <row r="307" spans="1:30" ht="13.5" thickTop="1" x14ac:dyDescent="0.2">
      <c r="A307" s="2" t="s">
        <v>319</v>
      </c>
      <c r="B307" s="1"/>
      <c r="D307" s="20"/>
      <c r="E307" s="21"/>
      <c r="F307" s="21"/>
      <c r="G307" s="31"/>
      <c r="H307" s="22">
        <f t="shared" ref="H307" si="127">H184+H305</f>
        <v>1744</v>
      </c>
      <c r="I307" s="22">
        <f t="shared" ref="I307:AA307" si="128">I184+I305</f>
        <v>1956</v>
      </c>
      <c r="J307" s="22">
        <f t="shared" si="128"/>
        <v>1846</v>
      </c>
      <c r="K307" s="22">
        <f t="shared" si="128"/>
        <v>1761</v>
      </c>
      <c r="L307" s="22">
        <f t="shared" si="128"/>
        <v>1880</v>
      </c>
      <c r="M307" s="22">
        <f t="shared" si="128"/>
        <v>1909</v>
      </c>
      <c r="N307" s="22">
        <f t="shared" si="128"/>
        <v>1865</v>
      </c>
      <c r="O307" s="22">
        <f t="shared" si="128"/>
        <v>1976</v>
      </c>
      <c r="P307" s="22">
        <f t="shared" si="128"/>
        <v>2028</v>
      </c>
      <c r="Q307" s="22">
        <f t="shared" si="128"/>
        <v>2023</v>
      </c>
      <c r="R307" s="22">
        <f t="shared" si="128"/>
        <v>1944</v>
      </c>
      <c r="S307" s="22">
        <f t="shared" si="128"/>
        <v>1951</v>
      </c>
      <c r="T307" s="22">
        <f t="shared" si="128"/>
        <v>1985</v>
      </c>
      <c r="U307" s="22">
        <f t="shared" si="128"/>
        <v>1844</v>
      </c>
      <c r="V307" s="22">
        <f t="shared" si="128"/>
        <v>1722</v>
      </c>
      <c r="W307" s="22">
        <f t="shared" si="128"/>
        <v>1938</v>
      </c>
      <c r="X307" s="22">
        <f t="shared" si="128"/>
        <v>2026</v>
      </c>
      <c r="Y307" s="22">
        <f t="shared" si="128"/>
        <v>1870</v>
      </c>
      <c r="Z307" s="22">
        <f t="shared" si="128"/>
        <v>2013</v>
      </c>
      <c r="AA307" s="22">
        <f t="shared" si="128"/>
        <v>2031</v>
      </c>
      <c r="AC307" s="24"/>
    </row>
    <row r="308" spans="1:30" x14ac:dyDescent="0.2">
      <c r="A308" s="9"/>
      <c r="B308" s="9"/>
      <c r="E308" s="9"/>
      <c r="F308" s="9"/>
      <c r="G308" s="36"/>
      <c r="H308" s="36"/>
      <c r="I308" s="36"/>
      <c r="J308" s="36"/>
      <c r="K308" s="36"/>
      <c r="L308" s="36"/>
      <c r="M308" s="37"/>
      <c r="N308" s="37"/>
      <c r="O308" s="10"/>
      <c r="P308" s="10"/>
      <c r="Q308" s="10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14"/>
      <c r="AC308" s="14"/>
    </row>
    <row r="309" spans="1:30" x14ac:dyDescent="0.2">
      <c r="C309" s="35" t="s">
        <v>19</v>
      </c>
      <c r="D309" s="9" t="s">
        <v>362</v>
      </c>
    </row>
    <row r="310" spans="1:30" x14ac:dyDescent="0.2">
      <c r="C310" s="35" t="s">
        <v>361</v>
      </c>
      <c r="D310" s="9" t="s">
        <v>320</v>
      </c>
    </row>
    <row r="311" spans="1:30" x14ac:dyDescent="0.2">
      <c r="C311" s="35" t="s">
        <v>365</v>
      </c>
      <c r="D311" s="9" t="s">
        <v>366</v>
      </c>
    </row>
  </sheetData>
  <printOptions gridLines="1"/>
  <pageMargins left="0.25" right="0.25" top="0.75" bottom="0.75" header="0.3" footer="0.3"/>
  <pageSetup scale="60" orientation="landscape" r:id="rId1"/>
  <rowBreaks count="4" manualBreakCount="4">
    <brk id="77" max="16383" man="1"/>
    <brk id="116" max="16383" man="1"/>
    <brk id="186" max="16383" man="1"/>
    <brk id="2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2019-01-16T14:25:21Z</cp:lastPrinted>
  <dcterms:created xsi:type="dcterms:W3CDTF">2015-12-18T21:08:24Z</dcterms:created>
  <dcterms:modified xsi:type="dcterms:W3CDTF">2023-01-27T17:06:56Z</dcterms:modified>
</cp:coreProperties>
</file>