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I:\Department Annual Reports\2023-24\Enrollment\"/>
    </mc:Choice>
  </mc:AlternateContent>
  <xr:revisionPtr revIDLastSave="0" documentId="13_ncr:1_{F0F628C6-B506-45FD-BB31-F09B37F57CFB}" xr6:coauthVersionLast="47" xr6:coauthVersionMax="47" xr10:uidLastSave="{00000000-0000-0000-0000-000000000000}"/>
  <bookViews>
    <workbookView xWindow="23880" yWindow="-2910" windowWidth="29040" windowHeight="16440" tabRatio="798" xr2:uid="{00000000-000D-0000-FFFF-FFFF00000000}"/>
  </bookViews>
  <sheets>
    <sheet name="20YrEnrollment" sheetId="8" r:id="rId1"/>
  </sheets>
  <definedNames>
    <definedName name="_xlnm.Print_Area" localSheetId="0">'20YrEnrollment'!$A:$AB</definedName>
    <definedName name="_xlnm.Print_Titles" localSheetId="0">'20YrEnrollment'!$1:$2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02" i="8" l="1"/>
  <c r="Z302" i="8"/>
  <c r="Y302" i="8"/>
  <c r="X302" i="8"/>
  <c r="W302" i="8"/>
  <c r="V302" i="8"/>
  <c r="H405" i="8" l="1"/>
  <c r="H398" i="8"/>
  <c r="H393" i="8"/>
  <c r="H392" i="8"/>
  <c r="H391" i="8"/>
  <c r="H387" i="8"/>
  <c r="H384" i="8"/>
  <c r="H365" i="8"/>
  <c r="H364" i="8"/>
  <c r="H388" i="8" s="1"/>
  <c r="H348" i="8"/>
  <c r="H337" i="8"/>
  <c r="H335" i="8"/>
  <c r="I335" i="8"/>
  <c r="H320" i="8"/>
  <c r="H396" i="8" s="1"/>
  <c r="H261" i="8"/>
  <c r="H303" i="8" s="1"/>
  <c r="H304" i="8" s="1"/>
  <c r="H248" i="8"/>
  <c r="H138" i="8"/>
  <c r="H219" i="8" s="1"/>
  <c r="K219" i="8"/>
  <c r="H305" i="8" l="1"/>
  <c r="H390" i="8"/>
  <c r="H389" i="8" l="1"/>
  <c r="H394" i="8"/>
  <c r="H407" i="8" s="1"/>
  <c r="H212" i="8"/>
  <c r="H198" i="8"/>
  <c r="H197" i="8"/>
  <c r="H156" i="8"/>
  <c r="H155" i="8"/>
  <c r="H135" i="8"/>
  <c r="H215" i="8" s="1"/>
  <c r="H134" i="8"/>
  <c r="H132" i="8"/>
  <c r="H131" i="8"/>
  <c r="H79" i="8"/>
  <c r="H136" i="8" l="1"/>
  <c r="H140" i="8" s="1"/>
  <c r="H214" i="8"/>
  <c r="H216" i="8" s="1"/>
  <c r="H157" i="8"/>
  <c r="H169" i="8" s="1"/>
  <c r="H221" i="8" s="1"/>
  <c r="I138" i="8"/>
  <c r="I219" i="8" s="1"/>
  <c r="H233" i="8" l="1"/>
  <c r="H217" i="8"/>
  <c r="J405" i="8"/>
  <c r="J393" i="8"/>
  <c r="J392" i="8"/>
  <c r="J391" i="8"/>
  <c r="J384" i="8"/>
  <c r="J365" i="8"/>
  <c r="J364" i="8"/>
  <c r="J348" i="8"/>
  <c r="J337" i="8"/>
  <c r="J335" i="8"/>
  <c r="J320" i="8"/>
  <c r="J396" i="8" s="1"/>
  <c r="J302" i="8"/>
  <c r="J301" i="8"/>
  <c r="J387" i="8" s="1"/>
  <c r="J299" i="8"/>
  <c r="J298" i="8"/>
  <c r="J261" i="8"/>
  <c r="J303" i="8" s="1"/>
  <c r="J248" i="8"/>
  <c r="J231" i="8"/>
  <c r="J219" i="8"/>
  <c r="J212" i="8"/>
  <c r="J198" i="8"/>
  <c r="J197" i="8"/>
  <c r="J156" i="8"/>
  <c r="J155" i="8"/>
  <c r="J135" i="8"/>
  <c r="J134" i="8"/>
  <c r="J132" i="8"/>
  <c r="J131" i="8"/>
  <c r="J79" i="8"/>
  <c r="J388" i="8" l="1"/>
  <c r="J215" i="8"/>
  <c r="J136" i="8"/>
  <c r="J140" i="8" s="1"/>
  <c r="H234" i="8"/>
  <c r="H411" i="8" s="1"/>
  <c r="H410" i="8"/>
  <c r="J214" i="8"/>
  <c r="J157" i="8"/>
  <c r="J169" i="8" s="1"/>
  <c r="J304" i="8"/>
  <c r="J398" i="8"/>
  <c r="J221" i="8" l="1"/>
  <c r="J216" i="8"/>
  <c r="J217" i="8" s="1"/>
  <c r="J305" i="8"/>
  <c r="J390" i="8"/>
  <c r="J233" i="8"/>
  <c r="J394" i="8" l="1"/>
  <c r="J407" i="8" s="1"/>
  <c r="J410" i="8" s="1"/>
  <c r="J389" i="8"/>
  <c r="J234" i="8"/>
  <c r="J411" i="8" l="1"/>
  <c r="K405" i="8" l="1"/>
  <c r="K393" i="8"/>
  <c r="K392" i="8"/>
  <c r="K391" i="8"/>
  <c r="K384" i="8"/>
  <c r="K365" i="8"/>
  <c r="K364" i="8"/>
  <c r="K348" i="8"/>
  <c r="K337" i="8"/>
  <c r="K335" i="8"/>
  <c r="K320" i="8"/>
  <c r="K396" i="8" s="1"/>
  <c r="K302" i="8"/>
  <c r="K388" i="8" s="1"/>
  <c r="K301" i="8"/>
  <c r="K398" i="8" s="1"/>
  <c r="K299" i="8"/>
  <c r="K298" i="8"/>
  <c r="K261" i="8"/>
  <c r="K303" i="8" s="1"/>
  <c r="K248" i="8"/>
  <c r="K231" i="8"/>
  <c r="K212" i="8"/>
  <c r="K198" i="8"/>
  <c r="K197" i="8"/>
  <c r="K156" i="8"/>
  <c r="K155" i="8"/>
  <c r="K135" i="8"/>
  <c r="K134" i="8"/>
  <c r="K132" i="8"/>
  <c r="K131" i="8"/>
  <c r="K79" i="8"/>
  <c r="K215" i="8" l="1"/>
  <c r="K157" i="8"/>
  <c r="K169" i="8" s="1"/>
  <c r="K136" i="8"/>
  <c r="K140" i="8" s="1"/>
  <c r="K214" i="8"/>
  <c r="K216" i="8" s="1"/>
  <c r="K387" i="8"/>
  <c r="K304" i="8"/>
  <c r="K390" i="8" s="1"/>
  <c r="K221" i="8" l="1"/>
  <c r="K305" i="8"/>
  <c r="K394" i="8"/>
  <c r="K407" i="8" s="1"/>
  <c r="K389" i="8"/>
  <c r="K233" i="8"/>
  <c r="K217" i="8"/>
  <c r="K234" i="8" l="1"/>
  <c r="K411" i="8" s="1"/>
  <c r="K410" i="8"/>
  <c r="I393" i="8"/>
  <c r="I384" i="8" l="1"/>
  <c r="L405" i="8" l="1"/>
  <c r="L393" i="8"/>
  <c r="L392" i="8"/>
  <c r="L391" i="8"/>
  <c r="L384" i="8"/>
  <c r="L365" i="8"/>
  <c r="L364" i="8"/>
  <c r="L348" i="8"/>
  <c r="L337" i="8"/>
  <c r="L335" i="8"/>
  <c r="L320" i="8"/>
  <c r="L396" i="8" s="1"/>
  <c r="L302" i="8"/>
  <c r="L388" i="8" s="1"/>
  <c r="L301" i="8"/>
  <c r="L398" i="8" s="1"/>
  <c r="L299" i="8"/>
  <c r="L298" i="8"/>
  <c r="L261" i="8"/>
  <c r="L303" i="8" s="1"/>
  <c r="L248" i="8"/>
  <c r="L231" i="8"/>
  <c r="L219" i="8"/>
  <c r="L212" i="8"/>
  <c r="L198" i="8"/>
  <c r="L197" i="8"/>
  <c r="L156" i="8"/>
  <c r="L155" i="8"/>
  <c r="L135" i="8"/>
  <c r="L134" i="8"/>
  <c r="L132" i="8"/>
  <c r="L131" i="8"/>
  <c r="L79" i="8"/>
  <c r="L215" i="8" l="1"/>
  <c r="L157" i="8"/>
  <c r="L169" i="8" s="1"/>
  <c r="L136" i="8"/>
  <c r="L140" i="8" s="1"/>
  <c r="L214" i="8"/>
  <c r="L304" i="8"/>
  <c r="L390" i="8" s="1"/>
  <c r="L387" i="8"/>
  <c r="AA335" i="8"/>
  <c r="Z335" i="8"/>
  <c r="Y335" i="8"/>
  <c r="X335" i="8"/>
  <c r="W335" i="8"/>
  <c r="V335" i="8"/>
  <c r="U335" i="8"/>
  <c r="T335" i="8"/>
  <c r="S335" i="8"/>
  <c r="R335" i="8"/>
  <c r="Q335" i="8"/>
  <c r="P335" i="8"/>
  <c r="O335" i="8"/>
  <c r="L216" i="8" l="1"/>
  <c r="L221" i="8"/>
  <c r="L233" i="8" s="1"/>
  <c r="L305" i="8"/>
  <c r="L394" i="8"/>
  <c r="L407" i="8" s="1"/>
  <c r="L389" i="8"/>
  <c r="L234" i="8"/>
  <c r="N335" i="8"/>
  <c r="M335" i="8"/>
  <c r="L217" i="8" l="1"/>
  <c r="L410" i="8"/>
  <c r="L411" i="8"/>
  <c r="I156" i="8" l="1"/>
  <c r="I155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Z79" i="8"/>
  <c r="AA79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Z131" i="8"/>
  <c r="AA131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Z132" i="8"/>
  <c r="AA132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Z134" i="8"/>
  <c r="AA134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Z135" i="8"/>
  <c r="AA13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Z155" i="8"/>
  <c r="AA155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Z156" i="8"/>
  <c r="AA156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Z197" i="8"/>
  <c r="AA197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Z198" i="8"/>
  <c r="AA198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Z212" i="8"/>
  <c r="AA212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Z219" i="8"/>
  <c r="AA219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Z231" i="8"/>
  <c r="AA231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Z248" i="8"/>
  <c r="AA248" i="8"/>
  <c r="M261" i="8"/>
  <c r="M303" i="8" s="1"/>
  <c r="N261" i="8"/>
  <c r="N303" i="8" s="1"/>
  <c r="O261" i="8"/>
  <c r="O303" i="8" s="1"/>
  <c r="P261" i="8"/>
  <c r="P303" i="8" s="1"/>
  <c r="Q261" i="8"/>
  <c r="Q303" i="8" s="1"/>
  <c r="R261" i="8"/>
  <c r="R303" i="8" s="1"/>
  <c r="S261" i="8"/>
  <c r="S303" i="8" s="1"/>
  <c r="T261" i="8"/>
  <c r="T303" i="8" s="1"/>
  <c r="U261" i="8"/>
  <c r="U303" i="8" s="1"/>
  <c r="V261" i="8"/>
  <c r="W261" i="8"/>
  <c r="X261" i="8"/>
  <c r="Y261" i="8"/>
  <c r="Z261" i="8"/>
  <c r="AA261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Z298" i="8"/>
  <c r="AA298" i="8"/>
  <c r="M299" i="8"/>
  <c r="N299" i="8"/>
  <c r="O299" i="8"/>
  <c r="P299" i="8"/>
  <c r="Q299" i="8"/>
  <c r="R299" i="8"/>
  <c r="S299" i="8"/>
  <c r="T299" i="8"/>
  <c r="U299" i="8"/>
  <c r="V299" i="8"/>
  <c r="V303" i="8" s="1"/>
  <c r="W299" i="8"/>
  <c r="W303" i="8" s="1"/>
  <c r="X299" i="8"/>
  <c r="X303" i="8" s="1"/>
  <c r="Y299" i="8"/>
  <c r="Y303" i="8" s="1"/>
  <c r="Z299" i="8"/>
  <c r="Z303" i="8" s="1"/>
  <c r="AA299" i="8"/>
  <c r="AA303" i="8" s="1"/>
  <c r="M301" i="8"/>
  <c r="M398" i="8" s="1"/>
  <c r="N301" i="8"/>
  <c r="N398" i="8" s="1"/>
  <c r="O301" i="8"/>
  <c r="P301" i="8"/>
  <c r="P387" i="8" s="1"/>
  <c r="Q301" i="8"/>
  <c r="Q398" i="8" s="1"/>
  <c r="R301" i="8"/>
  <c r="R398" i="8" s="1"/>
  <c r="S301" i="8"/>
  <c r="T301" i="8"/>
  <c r="T387" i="8" s="1"/>
  <c r="U301" i="8"/>
  <c r="U387" i="8" s="1"/>
  <c r="V301" i="8"/>
  <c r="V398" i="8" s="1"/>
  <c r="W301" i="8"/>
  <c r="X301" i="8"/>
  <c r="X387" i="8" s="1"/>
  <c r="Y301" i="8"/>
  <c r="Y387" i="8" s="1"/>
  <c r="Z301" i="8"/>
  <c r="Z387" i="8" s="1"/>
  <c r="AA301" i="8"/>
  <c r="M302" i="8"/>
  <c r="N302" i="8"/>
  <c r="O302" i="8"/>
  <c r="P302" i="8"/>
  <c r="Q302" i="8"/>
  <c r="R302" i="8"/>
  <c r="S302" i="8"/>
  <c r="T302" i="8"/>
  <c r="U302" i="8"/>
  <c r="M320" i="8"/>
  <c r="M396" i="8" s="1"/>
  <c r="N320" i="8"/>
  <c r="N396" i="8" s="1"/>
  <c r="O320" i="8"/>
  <c r="O396" i="8" s="1"/>
  <c r="P320" i="8"/>
  <c r="P396" i="8" s="1"/>
  <c r="Q320" i="8"/>
  <c r="Q396" i="8" s="1"/>
  <c r="R320" i="8"/>
  <c r="R396" i="8" s="1"/>
  <c r="S320" i="8"/>
  <c r="S396" i="8" s="1"/>
  <c r="T320" i="8"/>
  <c r="T396" i="8" s="1"/>
  <c r="U320" i="8"/>
  <c r="U396" i="8" s="1"/>
  <c r="V320" i="8"/>
  <c r="V396" i="8" s="1"/>
  <c r="W320" i="8"/>
  <c r="W396" i="8" s="1"/>
  <c r="X320" i="8"/>
  <c r="X396" i="8" s="1"/>
  <c r="Y320" i="8"/>
  <c r="Y396" i="8" s="1"/>
  <c r="Z320" i="8"/>
  <c r="Z396" i="8" s="1"/>
  <c r="AA320" i="8"/>
  <c r="AA396" i="8" s="1"/>
  <c r="V337" i="8"/>
  <c r="W337" i="8"/>
  <c r="X337" i="8"/>
  <c r="Y337" i="8"/>
  <c r="Z337" i="8"/>
  <c r="AA337" i="8"/>
  <c r="M337" i="8"/>
  <c r="N337" i="8"/>
  <c r="O337" i="8"/>
  <c r="P337" i="8"/>
  <c r="Q337" i="8"/>
  <c r="R337" i="8"/>
  <c r="S337" i="8"/>
  <c r="T337" i="8"/>
  <c r="U337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Z348" i="8"/>
  <c r="AA348" i="8"/>
  <c r="P362" i="8"/>
  <c r="P384" i="8" s="1"/>
  <c r="M364" i="8"/>
  <c r="N364" i="8"/>
  <c r="O364" i="8"/>
  <c r="Q364" i="8"/>
  <c r="R364" i="8"/>
  <c r="S364" i="8"/>
  <c r="T364" i="8"/>
  <c r="U364" i="8"/>
  <c r="V364" i="8"/>
  <c r="V388" i="8" s="1"/>
  <c r="W364" i="8"/>
  <c r="W388" i="8" s="1"/>
  <c r="X364" i="8"/>
  <c r="X388" i="8" s="1"/>
  <c r="Y364" i="8"/>
  <c r="Y388" i="8" s="1"/>
  <c r="Z364" i="8"/>
  <c r="Z388" i="8" s="1"/>
  <c r="AA364" i="8"/>
  <c r="AA388" i="8" s="1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Z365" i="8"/>
  <c r="AA365" i="8"/>
  <c r="M384" i="8"/>
  <c r="N384" i="8"/>
  <c r="O384" i="8"/>
  <c r="Q384" i="8"/>
  <c r="R384" i="8"/>
  <c r="S384" i="8"/>
  <c r="T384" i="8"/>
  <c r="U384" i="8"/>
  <c r="V384" i="8"/>
  <c r="W384" i="8"/>
  <c r="X384" i="8"/>
  <c r="Y384" i="8"/>
  <c r="Z384" i="8"/>
  <c r="AA384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Z391" i="8"/>
  <c r="AA391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Z392" i="8"/>
  <c r="AA392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Z393" i="8"/>
  <c r="AA393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Z405" i="8"/>
  <c r="AA405" i="8"/>
  <c r="S388" i="8" l="1"/>
  <c r="R388" i="8"/>
  <c r="Q388" i="8"/>
  <c r="O388" i="8"/>
  <c r="N388" i="8"/>
  <c r="M388" i="8"/>
  <c r="U388" i="8"/>
  <c r="T388" i="8"/>
  <c r="V215" i="8"/>
  <c r="U215" i="8"/>
  <c r="T215" i="8"/>
  <c r="S215" i="8"/>
  <c r="R215" i="8"/>
  <c r="Q215" i="8"/>
  <c r="P215" i="8"/>
  <c r="AA215" i="8"/>
  <c r="O215" i="8"/>
  <c r="Z215" i="8"/>
  <c r="N215" i="8"/>
  <c r="Y215" i="8"/>
  <c r="M215" i="8"/>
  <c r="X215" i="8"/>
  <c r="W215" i="8"/>
  <c r="T214" i="8"/>
  <c r="N387" i="8"/>
  <c r="X214" i="8"/>
  <c r="P364" i="8"/>
  <c r="P388" i="8" s="1"/>
  <c r="V387" i="8"/>
  <c r="T136" i="8"/>
  <c r="T140" i="8" s="1"/>
  <c r="P214" i="8"/>
  <c r="T398" i="8"/>
  <c r="P398" i="8"/>
  <c r="O214" i="8"/>
  <c r="N214" i="8"/>
  <c r="S214" i="8"/>
  <c r="X136" i="8"/>
  <c r="X140" i="8" s="1"/>
  <c r="AA214" i="8"/>
  <c r="P157" i="8"/>
  <c r="P169" i="8" s="1"/>
  <c r="P136" i="8"/>
  <c r="P140" i="8" s="1"/>
  <c r="W214" i="8"/>
  <c r="V304" i="8"/>
  <c r="V390" i="8" s="1"/>
  <c r="V394" i="8" s="1"/>
  <c r="V407" i="8" s="1"/>
  <c r="N304" i="8"/>
  <c r="N390" i="8" s="1"/>
  <c r="N394" i="8" s="1"/>
  <c r="N407" i="8" s="1"/>
  <c r="X157" i="8"/>
  <c r="X169" i="8" s="1"/>
  <c r="T157" i="8"/>
  <c r="T169" i="8" s="1"/>
  <c r="AA157" i="8"/>
  <c r="AA169" i="8" s="1"/>
  <c r="W157" i="8"/>
  <c r="W169" i="8" s="1"/>
  <c r="O157" i="8"/>
  <c r="O169" i="8" s="1"/>
  <c r="AA136" i="8"/>
  <c r="AA140" i="8" s="1"/>
  <c r="W136" i="8"/>
  <c r="W140" i="8" s="1"/>
  <c r="S136" i="8"/>
  <c r="S140" i="8" s="1"/>
  <c r="O136" i="8"/>
  <c r="O140" i="8" s="1"/>
  <c r="M304" i="8"/>
  <c r="M390" i="8" s="1"/>
  <c r="M394" i="8" s="1"/>
  <c r="M407" i="8" s="1"/>
  <c r="Z214" i="8"/>
  <c r="V214" i="8"/>
  <c r="R214" i="8"/>
  <c r="U398" i="8"/>
  <c r="Y157" i="8"/>
  <c r="Y169" i="8" s="1"/>
  <c r="U157" i="8"/>
  <c r="U169" i="8" s="1"/>
  <c r="Q157" i="8"/>
  <c r="Q169" i="8" s="1"/>
  <c r="M387" i="8"/>
  <c r="Q304" i="8"/>
  <c r="Q390" i="8" s="1"/>
  <c r="Q394" i="8" s="1"/>
  <c r="Q407" i="8" s="1"/>
  <c r="Q387" i="8"/>
  <c r="S157" i="8"/>
  <c r="S169" i="8" s="1"/>
  <c r="Z157" i="8"/>
  <c r="Z169" i="8" s="1"/>
  <c r="V157" i="8"/>
  <c r="V169" i="8" s="1"/>
  <c r="R157" i="8"/>
  <c r="R169" i="8" s="1"/>
  <c r="N157" i="8"/>
  <c r="N169" i="8" s="1"/>
  <c r="M157" i="8"/>
  <c r="M169" i="8" s="1"/>
  <c r="P304" i="8"/>
  <c r="P390" i="8" s="1"/>
  <c r="Y304" i="8"/>
  <c r="Y390" i="8" s="1"/>
  <c r="U304" i="8"/>
  <c r="U390" i="8" s="1"/>
  <c r="U394" i="8" s="1"/>
  <c r="U407" i="8" s="1"/>
  <c r="Z304" i="8"/>
  <c r="Z305" i="8" s="1"/>
  <c r="R387" i="8"/>
  <c r="S304" i="8"/>
  <c r="S387" i="8"/>
  <c r="S398" i="8"/>
  <c r="X304" i="8"/>
  <c r="T304" i="8"/>
  <c r="AA304" i="8"/>
  <c r="AA387" i="8"/>
  <c r="W304" i="8"/>
  <c r="W387" i="8"/>
  <c r="W398" i="8"/>
  <c r="O304" i="8"/>
  <c r="O387" i="8"/>
  <c r="O398" i="8"/>
  <c r="R304" i="8"/>
  <c r="Z136" i="8"/>
  <c r="Z140" i="8" s="1"/>
  <c r="V136" i="8"/>
  <c r="V140" i="8" s="1"/>
  <c r="R136" i="8"/>
  <c r="R140" i="8" s="1"/>
  <c r="N136" i="8"/>
  <c r="N140" i="8" s="1"/>
  <c r="Y214" i="8"/>
  <c r="Y136" i="8"/>
  <c r="Y140" i="8" s="1"/>
  <c r="U214" i="8"/>
  <c r="U216" i="8" s="1"/>
  <c r="U136" i="8"/>
  <c r="U140" i="8" s="1"/>
  <c r="Q214" i="8"/>
  <c r="Q136" i="8"/>
  <c r="Q140" i="8" s="1"/>
  <c r="M214" i="8"/>
  <c r="M136" i="8"/>
  <c r="M140" i="8" s="1"/>
  <c r="T216" i="8" l="1"/>
  <c r="N216" i="8"/>
  <c r="X216" i="8"/>
  <c r="AA216" i="8"/>
  <c r="Y221" i="8"/>
  <c r="Y233" i="8" s="1"/>
  <c r="T221" i="8"/>
  <c r="Q216" i="8"/>
  <c r="M216" i="8"/>
  <c r="R221" i="8"/>
  <c r="Q221" i="8"/>
  <c r="Q233" i="8" s="1"/>
  <c r="N305" i="8"/>
  <c r="S216" i="8"/>
  <c r="P216" i="8"/>
  <c r="AA221" i="8"/>
  <c r="AA233" i="8" s="1"/>
  <c r="O216" i="8"/>
  <c r="W216" i="8"/>
  <c r="R216" i="8"/>
  <c r="Z221" i="8"/>
  <c r="Z233" i="8" s="1"/>
  <c r="M305" i="8"/>
  <c r="W221" i="8"/>
  <c r="P221" i="8"/>
  <c r="P233" i="8" s="1"/>
  <c r="P234" i="8" s="1"/>
  <c r="M389" i="8"/>
  <c r="V389" i="8"/>
  <c r="Q305" i="8"/>
  <c r="N221" i="8"/>
  <c r="N233" i="8" s="1"/>
  <c r="Z216" i="8"/>
  <c r="N389" i="8"/>
  <c r="Y216" i="8"/>
  <c r="Y305" i="8"/>
  <c r="P305" i="8"/>
  <c r="M221" i="8"/>
  <c r="M233" i="8" s="1"/>
  <c r="X221" i="8"/>
  <c r="X233" i="8" s="1"/>
  <c r="X234" i="8" s="1"/>
  <c r="O221" i="8"/>
  <c r="O233" i="8" s="1"/>
  <c r="V216" i="8"/>
  <c r="V305" i="8"/>
  <c r="V221" i="8"/>
  <c r="V233" i="8" s="1"/>
  <c r="S221" i="8"/>
  <c r="U221" i="8"/>
  <c r="U217" i="8" s="1"/>
  <c r="U305" i="8"/>
  <c r="U389" i="8"/>
  <c r="Q389" i="8"/>
  <c r="Z390" i="8"/>
  <c r="Z394" i="8" s="1"/>
  <c r="Z407" i="8" s="1"/>
  <c r="Y394" i="8"/>
  <c r="Y407" i="8" s="1"/>
  <c r="Y389" i="8"/>
  <c r="R305" i="8"/>
  <c r="R390" i="8"/>
  <c r="P394" i="8"/>
  <c r="P407" i="8" s="1"/>
  <c r="P389" i="8"/>
  <c r="W390" i="8"/>
  <c r="W305" i="8"/>
  <c r="T305" i="8"/>
  <c r="T390" i="8"/>
  <c r="O390" i="8"/>
  <c r="O305" i="8"/>
  <c r="AA390" i="8"/>
  <c r="AA305" i="8"/>
  <c r="X305" i="8"/>
  <c r="X390" i="8"/>
  <c r="S390" i="8"/>
  <c r="S305" i="8"/>
  <c r="T217" i="8" l="1"/>
  <c r="P217" i="8"/>
  <c r="R217" i="8"/>
  <c r="N217" i="8"/>
  <c r="Y217" i="8"/>
  <c r="T233" i="8"/>
  <c r="T234" i="8" s="1"/>
  <c r="P410" i="8"/>
  <c r="R233" i="8"/>
  <c r="R234" i="8" s="1"/>
  <c r="U233" i="8"/>
  <c r="U234" i="8" s="1"/>
  <c r="U411" i="8" s="1"/>
  <c r="X217" i="8"/>
  <c r="W217" i="8"/>
  <c r="S217" i="8"/>
  <c r="W233" i="8"/>
  <c r="W234" i="8" s="1"/>
  <c r="Q217" i="8"/>
  <c r="Z217" i="8"/>
  <c r="AA217" i="8"/>
  <c r="Z389" i="8"/>
  <c r="M217" i="8"/>
  <c r="O217" i="8"/>
  <c r="V217" i="8"/>
  <c r="S233" i="8"/>
  <c r="P411" i="8"/>
  <c r="O394" i="8"/>
  <c r="O407" i="8" s="1"/>
  <c r="O410" i="8" s="1"/>
  <c r="O389" i="8"/>
  <c r="W394" i="8"/>
  <c r="W407" i="8" s="1"/>
  <c r="W389" i="8"/>
  <c r="M234" i="8"/>
  <c r="M411" i="8" s="1"/>
  <c r="M410" i="8"/>
  <c r="AA234" i="8"/>
  <c r="S394" i="8"/>
  <c r="S407" i="8" s="1"/>
  <c r="S389" i="8"/>
  <c r="AA394" i="8"/>
  <c r="AA407" i="8" s="1"/>
  <c r="AA410" i="8" s="1"/>
  <c r="AA389" i="8"/>
  <c r="O234" i="8"/>
  <c r="T394" i="8"/>
  <c r="T407" i="8" s="1"/>
  <c r="T410" i="8" s="1"/>
  <c r="T389" i="8"/>
  <c r="Y234" i="8"/>
  <c r="Y411" i="8" s="1"/>
  <c r="Y410" i="8"/>
  <c r="V234" i="8"/>
  <c r="V411" i="8" s="1"/>
  <c r="V410" i="8"/>
  <c r="Z234" i="8"/>
  <c r="Z411" i="8" s="1"/>
  <c r="Z410" i="8"/>
  <c r="X394" i="8"/>
  <c r="X407" i="8" s="1"/>
  <c r="X410" i="8" s="1"/>
  <c r="X389" i="8"/>
  <c r="Q234" i="8"/>
  <c r="Q411" i="8" s="1"/>
  <c r="Q410" i="8"/>
  <c r="R389" i="8"/>
  <c r="R394" i="8"/>
  <c r="R407" i="8" s="1"/>
  <c r="N234" i="8"/>
  <c r="N411" i="8" s="1"/>
  <c r="N410" i="8"/>
  <c r="U410" i="8" l="1"/>
  <c r="R410" i="8"/>
  <c r="W411" i="8"/>
  <c r="W410" i="8"/>
  <c r="O411" i="8"/>
  <c r="S410" i="8"/>
  <c r="S234" i="8"/>
  <c r="S411" i="8" s="1"/>
  <c r="AA411" i="8"/>
  <c r="R411" i="8"/>
  <c r="X411" i="8"/>
  <c r="T411" i="8"/>
  <c r="I365" i="8" l="1"/>
  <c r="I364" i="8"/>
  <c r="I79" i="8" l="1"/>
  <c r="I405" i="8"/>
  <c r="I392" i="8"/>
  <c r="I391" i="8"/>
  <c r="I348" i="8"/>
  <c r="I337" i="8"/>
  <c r="I320" i="8"/>
  <c r="I396" i="8" s="1"/>
  <c r="I302" i="8"/>
  <c r="I388" i="8" s="1"/>
  <c r="I301" i="8"/>
  <c r="I299" i="8"/>
  <c r="I298" i="8"/>
  <c r="I261" i="8"/>
  <c r="I303" i="8" s="1"/>
  <c r="I248" i="8"/>
  <c r="I231" i="8"/>
  <c r="I212" i="8"/>
  <c r="I198" i="8"/>
  <c r="I197" i="8"/>
  <c r="I135" i="8"/>
  <c r="I215" i="8" s="1"/>
  <c r="I134" i="8"/>
  <c r="I132" i="8"/>
  <c r="I131" i="8"/>
  <c r="I398" i="8" l="1"/>
  <c r="I387" i="8"/>
  <c r="I157" i="8"/>
  <c r="I169" i="8" s="1"/>
  <c r="I136" i="8"/>
  <c r="I140" i="8" s="1"/>
  <c r="I304" i="8"/>
  <c r="I390" i="8" s="1"/>
  <c r="I214" i="8"/>
  <c r="I221" i="8" l="1"/>
  <c r="I233" i="8" s="1"/>
  <c r="I234" i="8" s="1"/>
  <c r="I216" i="8"/>
  <c r="I305" i="8"/>
  <c r="I217" i="8" l="1"/>
  <c r="I394" i="8"/>
  <c r="I407" i="8" s="1"/>
  <c r="I410" i="8" s="1"/>
  <c r="I389" i="8"/>
  <c r="I411" i="8" l="1"/>
</calcChain>
</file>

<file path=xl/sharedStrings.xml><?xml version="1.0" encoding="utf-8"?>
<sst xmlns="http://schemas.openxmlformats.org/spreadsheetml/2006/main" count="1276" uniqueCount="432">
  <si>
    <t>SCHOOL/</t>
  </si>
  <si>
    <t>DE-</t>
  </si>
  <si>
    <t>Major</t>
  </si>
  <si>
    <t>Wait</t>
  </si>
  <si>
    <t>Department</t>
  </si>
  <si>
    <t>GREE</t>
  </si>
  <si>
    <t>CODE</t>
  </si>
  <si>
    <t>List</t>
  </si>
  <si>
    <t>UNDERGRADUATE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</si>
  <si>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</si>
  <si>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</si>
  <si>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</si>
  <si>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</si>
  <si>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</si>
  <si>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</si>
  <si>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</si>
  <si>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</si>
  <si>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</si>
  <si>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</si>
  <si>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New Media Design</t>
  </si>
  <si>
    <t>Communication Studies</t>
  </si>
  <si>
    <t>COM</t>
  </si>
  <si>
    <t>NCM</t>
  </si>
  <si>
    <t>New Communication Media</t>
  </si>
  <si>
    <t>CIN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</si>
  <si>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</si>
  <si>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</si>
  <si>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</si>
  <si>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</si>
  <si>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</si>
  <si>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</si>
  <si>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</si>
  <si>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</si>
  <si>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</si>
  <si>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</si>
  <si>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</si>
  <si>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</si>
  <si>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GRY</t>
  </si>
  <si>
    <t>GIS</t>
  </si>
  <si>
    <t>Geographic Information Systems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</si>
  <si>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</si>
  <si>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</si>
  <si>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</si>
  <si>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</si>
  <si>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</si>
  <si>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</si>
  <si>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</si>
  <si>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</si>
  <si>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</si>
  <si>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</si>
  <si>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</si>
  <si>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</si>
  <si>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</si>
  <si>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</si>
  <si>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</si>
  <si>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</si>
  <si>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</si>
  <si>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</si>
  <si>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</si>
  <si>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</si>
  <si>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</si>
  <si>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</si>
  <si>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</si>
  <si>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</si>
  <si>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</si>
  <si>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</si>
  <si>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</si>
  <si>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</si>
  <si>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</si>
  <si>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</si>
  <si>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</si>
  <si>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</si>
  <si>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</si>
  <si>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</si>
  <si>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</si>
  <si>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</si>
  <si>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CON</t>
  </si>
  <si>
    <t>Conservation Biology</t>
  </si>
  <si>
    <t>ESF</t>
  </si>
  <si>
    <t>Environmental Science/Forestry (2+2)</t>
  </si>
  <si>
    <t>BIO_ENS</t>
  </si>
  <si>
    <t>Environmental Studies</t>
  </si>
  <si>
    <t>Chemistry</t>
  </si>
  <si>
    <t>BCH</t>
  </si>
  <si>
    <t>Biochemistry</t>
  </si>
  <si>
    <t>CHM</t>
  </si>
  <si>
    <t>CEN</t>
  </si>
  <si>
    <t>Chemistry/ pre-Engineering (3+2)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</si>
  <si>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</si>
  <si>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</si>
  <si>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</si>
  <si>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</si>
  <si>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</si>
  <si>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</si>
  <si>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</si>
  <si>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</si>
  <si>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</si>
  <si>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</t>
  </si>
  <si>
    <t>Selected Studies</t>
  </si>
  <si>
    <t>PRE</t>
  </si>
  <si>
    <t>Pre-major (undecided)</t>
  </si>
  <si>
    <t xml:space="preserve"> 2nd Major subtotal</t>
  </si>
  <si>
    <t>SCHOOL of ARTS &amp; SCIENCES - Liberal Arts sub-total (duplicated, incl. 2nd majors)</t>
  </si>
  <si>
    <t>SCHOOL of ARTS &amp; SCIENCES - Adolescence Education Majors</t>
  </si>
  <si>
    <t>AEN</t>
  </si>
  <si>
    <t>W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</si>
  <si>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</si>
  <si>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</si>
  <si>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</si>
  <si>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</si>
  <si>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</si>
  <si>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</si>
  <si>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</si>
  <si>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</si>
  <si>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</si>
  <si>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</si>
  <si>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</si>
  <si>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</si>
  <si>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</si>
  <si>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</si>
  <si>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</si>
  <si>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ACM</t>
  </si>
  <si>
    <t>Adolescence Ed.-Chemistry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</si>
  <si>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</si>
  <si>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</si>
  <si>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</si>
  <si>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</si>
  <si>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</si>
  <si>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</si>
  <si>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</si>
  <si>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</t>
  </si>
  <si>
    <t>Soc. Studies- undeclared/ waitlist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</si>
  <si>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</si>
  <si>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</si>
  <si>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</si>
  <si>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</si>
  <si>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</si>
  <si>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</si>
  <si>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</si>
  <si>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</si>
  <si>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</si>
  <si>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</si>
  <si>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</si>
  <si>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</si>
  <si>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</si>
  <si>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</si>
  <si>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</si>
  <si>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</si>
  <si>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Waitlist sub-total</t>
  </si>
  <si>
    <t xml:space="preserve">  Social Studies non-waitlist sub-total</t>
  </si>
  <si>
    <t xml:space="preserve">  Adolescence Ed.  Waitlist sub-total</t>
  </si>
  <si>
    <t xml:space="preserve">  Adolescence Ed. non-waitlist sub-total</t>
  </si>
  <si>
    <t>SCHOOL of ARTS &amp; SCIENCES - Adolescence Ed. sub-total</t>
  </si>
  <si>
    <t xml:space="preserve"> SCHOOL of ARTS &amp; SCIENCES TOTAL (duplicated, incl. 2nd majors)</t>
  </si>
  <si>
    <t>SCHOOL of EDUCATION</t>
  </si>
  <si>
    <t>Childhood/ Early Childhood</t>
  </si>
  <si>
    <t>EDC</t>
  </si>
  <si>
    <t>Childhood Ed.</t>
  </si>
  <si>
    <t>EDD/ECD</t>
  </si>
  <si>
    <t>Early Childhood &amp; Childhood Ed.</t>
  </si>
  <si>
    <t>EDE</t>
  </si>
  <si>
    <t>Early Childhood Ed.</t>
  </si>
  <si>
    <t/>
  </si>
  <si>
    <t xml:space="preserve">  Waitlist sub-total</t>
  </si>
  <si>
    <t xml:space="preserve">  non-waitlist sub-total</t>
  </si>
  <si>
    <t>Childhood/ Early Childhood Ed. total</t>
  </si>
  <si>
    <t>Foundations/Social Advocacy</t>
  </si>
  <si>
    <t>IEC</t>
  </si>
  <si>
    <t>Inclusive Childhood Education</t>
  </si>
  <si>
    <t>ISE</t>
  </si>
  <si>
    <t>Inclusive Special Education</t>
  </si>
  <si>
    <t>Interdisciplinary</t>
  </si>
  <si>
    <t>SCHOOL of EDUCATION TOTAL (duplicated, incl. 2nd majors)</t>
  </si>
  <si>
    <t>SCHOOL of PROFESSIONAL STUDIES</t>
  </si>
  <si>
    <t>Communication Disorders/Sci</t>
  </si>
  <si>
    <t>SLD</t>
  </si>
  <si>
    <t>Speech/ Language Disabilities</t>
  </si>
  <si>
    <t>SHS</t>
  </si>
  <si>
    <t>Speech/ Hearing Science (non-Cert.)</t>
  </si>
  <si>
    <t>Health</t>
  </si>
  <si>
    <t>CHEA</t>
  </si>
  <si>
    <t>Community Health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</si>
  <si>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</si>
  <si>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</si>
  <si>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</si>
  <si>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</si>
  <si>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</si>
  <si>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</si>
  <si>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</si>
  <si>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</si>
  <si>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</si>
  <si>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</si>
  <si>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</si>
  <si>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</si>
  <si>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</si>
  <si>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</si>
  <si>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SPST</t>
  </si>
  <si>
    <t>Sport Studies</t>
  </si>
  <si>
    <t>Physical Ed.</t>
  </si>
  <si>
    <t>PES</t>
  </si>
  <si>
    <t>Physical Ed. (non-Cert.)</t>
  </si>
  <si>
    <t>PEM/PEC</t>
  </si>
  <si>
    <t>Physical Ed. (Cert. K-12)</t>
  </si>
  <si>
    <t>PEM_ADP</t>
  </si>
  <si>
    <t>Physical Ed. (Cert.) - Adapted Phys Ed</t>
  </si>
  <si>
    <t>PEM_OAE</t>
  </si>
  <si>
    <t>Physical Ed. (Cert.) - Outdoor Adventure Ed</t>
  </si>
  <si>
    <t xml:space="preserve">  Physical Ed. (Cert.) Waitlist sub-total</t>
  </si>
  <si>
    <t xml:space="preserve">  Physical Ed. (Cert.) non-waitlist sub-total</t>
  </si>
  <si>
    <t>Recreation/Parks/Leisure</t>
  </si>
  <si>
    <t>OREC</t>
  </si>
  <si>
    <t>Outdoor Recreation</t>
  </si>
  <si>
    <t>REC</t>
  </si>
  <si>
    <t>Recreation</t>
  </si>
  <si>
    <t>RMGT</t>
  </si>
  <si>
    <t>TR</t>
  </si>
  <si>
    <t>Therapeutic Recreation</t>
  </si>
  <si>
    <t>Sport Management</t>
  </si>
  <si>
    <t>SPMG</t>
  </si>
  <si>
    <t xml:space="preserve"> SCHOOL of PROFESSIONAL STUDIES TOTAL  (duplicated, incl. 2nd majors)</t>
  </si>
  <si>
    <t xml:space="preserve"> Teacher Ed. Waitlist sub-total</t>
  </si>
  <si>
    <t xml:space="preserve"> Teacher Ed. non-waitlist sub-total</t>
  </si>
  <si>
    <t xml:space="preserve"> Teacher Ed. Total</t>
  </si>
  <si>
    <t xml:space="preserve"> Non-Teacher Ed. Total</t>
  </si>
  <si>
    <t xml:space="preserve"> Degree Program Enrollment sub-total (duplicated, incl. 2nd majors)</t>
  </si>
  <si>
    <t xml:space="preserve"> </t>
  </si>
  <si>
    <t>Non-Degree Programs</t>
  </si>
  <si>
    <t>EXC/VIS</t>
  </si>
  <si>
    <t xml:space="preserve"> Exchange/ Visiting</t>
  </si>
  <si>
    <t>HSS</t>
  </si>
  <si>
    <t xml:space="preserve"> High School</t>
  </si>
  <si>
    <t>UND</t>
  </si>
  <si>
    <t xml:space="preserve"> Non-matriculated/ non-degree/ other special</t>
  </si>
  <si>
    <t>SAB</t>
  </si>
  <si>
    <t xml:space="preserve"> Study Abroad (non-SUNY colleges)</t>
  </si>
  <si>
    <t xml:space="preserve"> Non-degree sub-total</t>
  </si>
  <si>
    <t xml:space="preserve">  UNDERGRADUATE TOTAL  (duplicated, incl. 2nd majors)</t>
  </si>
  <si>
    <t>Undergrad TOTAL UNDUPLICATED HEADCOUNT</t>
  </si>
  <si>
    <t>GRADUATE</t>
  </si>
  <si>
    <t>MA</t>
  </si>
  <si>
    <t>English (pre-grad)</t>
  </si>
  <si>
    <t>CAS</t>
  </si>
  <si>
    <t xml:space="preserve">History </t>
  </si>
  <si>
    <t>MS</t>
  </si>
  <si>
    <t>SES</t>
  </si>
  <si>
    <t>SCHOOL of ARTS &amp; SCIENCES - Liberal Arts sub-total</t>
  </si>
  <si>
    <t>PRGR</t>
  </si>
  <si>
    <t>Adolescence Ed.-English (pre-grad)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</si>
  <si>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</si>
  <si>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</si>
  <si>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</si>
  <si>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</si>
  <si>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</si>
  <si>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</si>
  <si>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</si>
  <si>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</si>
  <si>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</si>
  <si>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</si>
  <si>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</si>
  <si>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Adolescence Ed.-Math (pre-grad)</t>
  </si>
  <si>
    <t>Biological Sciences</t>
  </si>
  <si>
    <t>Adolescence Ed.-Biology (pre-grad)</t>
  </si>
  <si>
    <t>Adolescence Ed.-Chemistry (pre-grad)</t>
  </si>
  <si>
    <t>ACH</t>
  </si>
  <si>
    <t>Adolescence Ed.-Earth Science (pre-grad)</t>
  </si>
  <si>
    <t>Adolescence Ed.-Math &amp; Physics</t>
  </si>
  <si>
    <t>SSA_GRY</t>
  </si>
  <si>
    <t>SSA_HIS</t>
  </si>
  <si>
    <t xml:space="preserve">  Adolescence Ed.  Pre-Grad sub-total</t>
  </si>
  <si>
    <t xml:space="preserve"> SCHOOL of ARTS &amp; SCIENCES TOTAL</t>
  </si>
  <si>
    <t>CED</t>
  </si>
  <si>
    <t>MST</t>
  </si>
  <si>
    <t>Childhood Ed. (pre-grad)</t>
  </si>
  <si>
    <t>CHD</t>
  </si>
  <si>
    <t>SBL</t>
  </si>
  <si>
    <t>School Building Leader</t>
  </si>
  <si>
    <t>School Building Leader  (only)</t>
  </si>
  <si>
    <t>SDBL</t>
  </si>
  <si>
    <t>School District Business Leader</t>
  </si>
  <si>
    <t>SDL</t>
  </si>
  <si>
    <t>School District Leader  (only)</t>
  </si>
  <si>
    <t>SBL_SDL</t>
  </si>
  <si>
    <t>School Building &amp; District Leader</t>
  </si>
  <si>
    <t>COMB</t>
  </si>
  <si>
    <t>School Building, District &amp; Business Leader</t>
  </si>
  <si>
    <t>Educational Leadership total</t>
  </si>
  <si>
    <t>TSD</t>
  </si>
  <si>
    <t>Teaching Students w/Disabilities</t>
  </si>
  <si>
    <t>TDA</t>
  </si>
  <si>
    <t>Teaching Students w/Disabilities 7-12</t>
  </si>
  <si>
    <t>Literacy</t>
  </si>
  <si>
    <t>LED_512</t>
  </si>
  <si>
    <t>Literacy Ed. (Grades 5-12)</t>
  </si>
  <si>
    <t>LED_CRT</t>
  </si>
  <si>
    <t>Literacy Ed. (Birth-Grade 12)</t>
  </si>
  <si>
    <t>LED_B-6</t>
  </si>
  <si>
    <t>Literacy Ed. (Birth-Grade  6)</t>
  </si>
  <si>
    <t>Literacy Education total</t>
  </si>
  <si>
    <t>SCHOOL of EDUCATION TOTAL</t>
  </si>
  <si>
    <t>CSD</t>
  </si>
  <si>
    <t xml:space="preserve">Communication Sciences &amp; Disorders </t>
  </si>
  <si>
    <t>HEA_NCRT</t>
  </si>
  <si>
    <t>HEA_PCRT</t>
  </si>
  <si>
    <t>HEA_CRT</t>
  </si>
  <si>
    <t>HEA</t>
  </si>
  <si>
    <t xml:space="preserve">  Health Ed. (MST) sub-total</t>
  </si>
  <si>
    <t>Exercise Science  (pre-grad)</t>
  </si>
  <si>
    <t xml:space="preserve">Exercise Science </t>
  </si>
  <si>
    <t>PEC</t>
  </si>
  <si>
    <t>Physical Ed. (Cert.)</t>
  </si>
  <si>
    <t>PEC_ADP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</si>
  <si>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</si>
  <si>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</si>
  <si>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</si>
  <si>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</si>
  <si>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</si>
  <si>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PEL</t>
  </si>
  <si>
    <t>Physical Ed. Leadership</t>
  </si>
  <si>
    <t>Recreation (pre-grad)</t>
  </si>
  <si>
    <t>RED</t>
  </si>
  <si>
    <t>Recreation Ed. (Cert. K-12)</t>
  </si>
  <si>
    <t>CT_TR</t>
  </si>
  <si>
    <t>ISMD</t>
  </si>
  <si>
    <t>International Sport Mgmt.-dual degree</t>
  </si>
  <si>
    <t>ISPM</t>
  </si>
  <si>
    <t>International Sport Mgmt.</t>
  </si>
  <si>
    <t xml:space="preserve"> SCHOOL of PROFESSIONAL STUDIES TOTAL</t>
  </si>
  <si>
    <t xml:space="preserve"> Teacher Ed. Pre-Graduate sub-total</t>
  </si>
  <si>
    <t xml:space="preserve"> Non-teacher ed. Pre-Graduate sub-total</t>
  </si>
  <si>
    <t xml:space="preserve"> Non-teacher ed. Wait list sub-total</t>
  </si>
  <si>
    <t xml:space="preserve"> Non-teacher ed. non-waitlist sub-total</t>
  </si>
  <si>
    <t xml:space="preserve"> Master's Degree Program sub-total (incl. Wait List)</t>
  </si>
  <si>
    <t xml:space="preserve"> Certificate of Advanced Study Total</t>
  </si>
  <si>
    <t xml:space="preserve"> Pre-graduate</t>
  </si>
  <si>
    <t>NDEG</t>
  </si>
  <si>
    <t xml:space="preserve"> non-degree-seeking</t>
  </si>
  <si>
    <t>NON</t>
  </si>
  <si>
    <t xml:space="preserve"> non-matric./ non-cert.</t>
  </si>
  <si>
    <t>NONC</t>
  </si>
  <si>
    <t xml:space="preserve"> non-degree/ certification</t>
  </si>
  <si>
    <t>PDS_LED</t>
  </si>
  <si>
    <t xml:space="preserve"> Professional Development-Literacy Ed.</t>
  </si>
  <si>
    <t xml:space="preserve"> Non-degree sub-total (incl. wait list)</t>
  </si>
  <si>
    <t xml:space="preserve">  GRADUATE SCHOOL TOTAL</t>
  </si>
  <si>
    <t>COLLEGE GRAND TOTAL Undergrad + Grad (duplicated, incl. 2nd majors)</t>
  </si>
  <si>
    <t>COLLEGE GRAND TOTAL UNDUPLICATED HEADCOUNT (Undergrad + Grad)</t>
  </si>
  <si>
    <t>PADP</t>
  </si>
  <si>
    <t>PHI</t>
  </si>
  <si>
    <t>PED</t>
  </si>
  <si>
    <t>General Studies</t>
  </si>
  <si>
    <t>Sustainable Energy Systems</t>
  </si>
  <si>
    <t>old code(s)</t>
  </si>
  <si>
    <t>Old Major</t>
  </si>
  <si>
    <t>African-American/Black Studies</t>
  </si>
  <si>
    <t>MGS</t>
  </si>
  <si>
    <t>Econ/ Management Sci</t>
  </si>
  <si>
    <t>Environmental studies-ESF</t>
  </si>
  <si>
    <t>AEE</t>
  </si>
  <si>
    <t>AEE/SEN</t>
  </si>
  <si>
    <t>English 7-12</t>
  </si>
  <si>
    <t>SFR</t>
  </si>
  <si>
    <t>French 7-12</t>
  </si>
  <si>
    <t>SSP</t>
  </si>
  <si>
    <t>Spanish 7-12</t>
  </si>
  <si>
    <t>SMA</t>
  </si>
  <si>
    <t>Mathematics 7-12</t>
  </si>
  <si>
    <t>SBI</t>
  </si>
  <si>
    <t>Biology/ General Sci 7-12</t>
  </si>
  <si>
    <t>SCH</t>
  </si>
  <si>
    <t>Chemistry/ General Sci 7-12</t>
  </si>
  <si>
    <t>SGE</t>
  </si>
  <si>
    <t>Earth/ General Sci 7-12</t>
  </si>
  <si>
    <t>SPH</t>
  </si>
  <si>
    <t>Physics/ General Sci 7-12</t>
  </si>
  <si>
    <t>SPM</t>
  </si>
  <si>
    <t>Physics/ Math 7-12</t>
  </si>
  <si>
    <t>SSA/SSS</t>
  </si>
  <si>
    <t>Social Studies 7-12</t>
  </si>
  <si>
    <t>CHD/CED/EED</t>
  </si>
  <si>
    <t>Elementary Ed. N-6</t>
  </si>
  <si>
    <t>DEC/ECC</t>
  </si>
  <si>
    <t>ECH/ECE</t>
  </si>
  <si>
    <t>SPC/SPE</t>
  </si>
  <si>
    <t>Special/ Childhood Ed.</t>
  </si>
  <si>
    <t>CSP/SPAA</t>
  </si>
  <si>
    <t>Speech Pathology/Audiology</t>
  </si>
  <si>
    <t>HSC</t>
  </si>
  <si>
    <t>Health Science</t>
  </si>
  <si>
    <t>HED</t>
  </si>
  <si>
    <t>Public Administration &amp; Public Policy</t>
  </si>
  <si>
    <t>*</t>
  </si>
  <si>
    <t>GDDM</t>
  </si>
  <si>
    <t>Sport Management (Online)</t>
  </si>
  <si>
    <t>PEC_LEA</t>
  </si>
  <si>
    <t>Graphic Design and Digital Media</t>
  </si>
  <si>
    <t xml:space="preserve">  Physical Ed. Waitlist sub-total</t>
  </si>
  <si>
    <t xml:space="preserve">  Physical Ed. non-waitlist sub-total</t>
  </si>
  <si>
    <t>African American Studies</t>
  </si>
  <si>
    <t xml:space="preserve"> Teacher Ed. Total (excl. School Leadership Certificates)</t>
  </si>
  <si>
    <t>ENVG</t>
  </si>
  <si>
    <t>HCM</t>
  </si>
  <si>
    <t>LTE</t>
  </si>
  <si>
    <t>PHE</t>
  </si>
  <si>
    <t>Environmental Geoscience</t>
  </si>
  <si>
    <t>Healthcare Management</t>
  </si>
  <si>
    <t>Physical Education</t>
  </si>
  <si>
    <t>Communication/Media Studies</t>
  </si>
  <si>
    <t>Recreation - Therapeutic Rec. (Online)</t>
  </si>
  <si>
    <t>Physical Ed. (Cert.) - Leadership</t>
  </si>
  <si>
    <t>Therapeutic Recreation (Online)</t>
  </si>
  <si>
    <t>F a l l  S e m e s t e r  H e a d c o u n t  E n r o l l m e n t</t>
  </si>
  <si>
    <t>Notes</t>
  </si>
  <si>
    <t>ECI</t>
  </si>
  <si>
    <t>Inclusive Early Child Ed. (Birth-2)</t>
  </si>
  <si>
    <t>CNM</t>
  </si>
  <si>
    <t>PRO</t>
  </si>
  <si>
    <t>MSTH</t>
  </si>
  <si>
    <t>TL</t>
  </si>
  <si>
    <t>AT</t>
  </si>
  <si>
    <t>Media Production</t>
  </si>
  <si>
    <t>Teacher Leadership</t>
  </si>
  <si>
    <t>Physical Education (pre-grad)</t>
  </si>
  <si>
    <t>Sport Management (pre-grad)</t>
  </si>
  <si>
    <t>HCM student counts are duplicated under both the Economics and Health departments.</t>
  </si>
  <si>
    <t>Formulas in this row (starting in 2021) subtract the count of HCM second majors (not shown) so that they are not double-counted.</t>
  </si>
  <si>
    <t>Speech Pathology (Cert.)</t>
  </si>
  <si>
    <t>Fitness Development/ Strength &amp; Conditioning</t>
  </si>
  <si>
    <t>Recreation Administration</t>
  </si>
  <si>
    <t>Health Ed. (no Certification)</t>
  </si>
  <si>
    <t>Health Ed. (initial Cert via Cortland 4+1)</t>
  </si>
  <si>
    <t>Health Ed. (initial Cert from any other inst.)</t>
  </si>
  <si>
    <t>RECA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</si>
</sst>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quotePrefix="1" applyFont="1"/>
    <xf numFmtId="0" fontId="4" fillId="0" borderId="0" xfId="1" applyFont="1"/>
    <xf numFmtId="164" fontId="1" fillId="0" borderId="0" xfId="3" applyNumberFormat="1" applyFont="1" applyProtection="1">
      <protection locked="0"/>
    </xf>
    <xf numFmtId="0" fontId="1" fillId="0" borderId="0" xfId="2"/>
    <xf numFmtId="0" fontId="4" fillId="0" borderId="0" xfId="2" applyFont="1"/>
    <xf numFmtId="0" fontId="2" fillId="0" borderId="2" xfId="1" applyFont="1" applyBorder="1"/>
    <xf numFmtId="0" fontId="1" fillId="0" borderId="2" xfId="1" applyBorder="1"/>
    <xf numFmtId="164" fontId="1" fillId="0" borderId="2" xfId="3" applyNumberFormat="1" applyFont="1" applyBorder="1" applyProtection="1">
      <protection locked="0"/>
    </xf>
    <xf numFmtId="0" fontId="1" fillId="0" borderId="0" xfId="3" applyFont="1"/>
    <xf numFmtId="0" fontId="1" fillId="0" borderId="0" xfId="1" quotePrefix="1"/>
    <xf numFmtId="0" fontId="4" fillId="0" borderId="2" xfId="1" applyFont="1" applyBorder="1"/>
    <xf numFmtId="164" fontId="1" fillId="0" borderId="2" xfId="3" applyNumberFormat="1" applyFont="1" applyBorder="1"/>
    <xf numFmtId="0" fontId="1" fillId="0" borderId="1" xfId="1" applyBorder="1"/>
    <xf numFmtId="0" fontId="1" fillId="0" borderId="0" xfId="4" applyNumberFormat="1" applyFont="1" applyBorder="1"/>
    <xf numFmtId="0" fontId="1" fillId="0" borderId="0" xfId="4" applyNumberFormat="1" applyFont="1" applyFill="1" applyBorder="1" applyAlignment="1"/>
    <xf numFmtId="164" fontId="1" fillId="0" borderId="0" xfId="3" applyNumberFormat="1" applyFont="1"/>
    <xf numFmtId="0" fontId="1" fillId="0" borderId="0" xfId="4" applyNumberFormat="1" applyFont="1" applyFill="1" applyBorder="1"/>
    <xf numFmtId="0" fontId="2" fillId="0" borderId="2" xfId="2" applyFont="1" applyBorder="1"/>
    <xf numFmtId="0" fontId="1" fillId="0" borderId="0" xfId="5" applyFont="1"/>
    <xf numFmtId="0" fontId="4" fillId="0" borderId="0" xfId="5" applyFont="1"/>
    <xf numFmtId="0" fontId="2" fillId="0" borderId="2" xfId="5" applyFont="1" applyBorder="1"/>
    <xf numFmtId="0" fontId="1" fillId="0" borderId="2" xfId="5" applyFont="1" applyBorder="1"/>
    <xf numFmtId="0" fontId="2" fillId="0" borderId="0" xfId="5" applyFont="1"/>
    <xf numFmtId="0" fontId="1" fillId="0" borderId="0" xfId="5" quotePrefix="1" applyFont="1"/>
    <xf numFmtId="0" fontId="4" fillId="0" borderId="2" xfId="5" applyFont="1" applyBorder="1"/>
    <xf numFmtId="0" fontId="7" fillId="0" borderId="0" xfId="2" applyFont="1"/>
    <xf numFmtId="0" fontId="2" fillId="0" borderId="0" xfId="1" applyFont="1" applyAlignment="1">
      <alignment horizontal="left"/>
    </xf>
    <xf numFmtId="0" fontId="2" fillId="0" borderId="0" xfId="5" applyFont="1" applyAlignment="1">
      <alignment horizontal="left"/>
    </xf>
    <xf numFmtId="0" fontId="1" fillId="0" borderId="0" xfId="1" applyAlignment="1">
      <alignment horizontal="left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1" xfId="0" applyFont="1" applyBorder="1"/>
    <xf numFmtId="0" fontId="2" fillId="0" borderId="0" xfId="0" applyFont="1"/>
    <xf numFmtId="0" fontId="1" fillId="0" borderId="3" xfId="1" applyBorder="1"/>
    <xf numFmtId="164" fontId="1" fillId="0" borderId="0" xfId="1" applyNumberFormat="1"/>
    <xf numFmtId="0" fontId="1" fillId="0" borderId="1" xfId="0" applyFont="1" applyBorder="1" applyAlignment="1">
      <alignment horizontal="centerContinuous"/>
    </xf>
    <xf numFmtId="1" fontId="1" fillId="0" borderId="0" xfId="0" applyNumberFormat="1" applyFont="1"/>
    <xf numFmtId="0" fontId="2" fillId="0" borderId="1" xfId="0" applyFont="1" applyBorder="1" applyAlignment="1">
      <alignment horizontal="centerContinuous"/>
    </xf>
    <xf numFmtId="0" fontId="1" fillId="0" borderId="1" xfId="1" applyBorder="1" applyAlignment="1">
      <alignment horizontal="centerContinuous"/>
    </xf>
    <xf numFmtId="164" fontId="1" fillId="0" borderId="3" xfId="3" applyNumberFormat="1" applyFont="1" applyBorder="1" applyProtection="1">
      <protection locked="0"/>
    </xf>
    <xf numFmtId="0" fontId="1" fillId="0" borderId="0" xfId="1" applyAlignment="1">
      <alignment horizontal="centerContinuous"/>
    </xf>
    <xf numFmtId="0" fontId="3" fillId="0" borderId="4" xfId="1" quotePrefix="1" applyFont="1" applyBorder="1"/>
    <xf numFmtId="0" fontId="1" fillId="0" borderId="3" xfId="5" applyFont="1" applyBorder="1"/>
    <xf numFmtId="0" fontId="1" fillId="0" borderId="5" xfId="5" applyFont="1" applyBorder="1"/>
    <xf numFmtId="0" fontId="1" fillId="0" borderId="0" xfId="5" applyFont="1" applyBorder="1"/>
    <xf numFmtId="0" fontId="1" fillId="0" borderId="0" xfId="1" applyBorder="1"/>
  </cellXfs>
  <cellStyles count="7">
    <cellStyle name="Normal" xfId="0" builtinId="0"/>
    <cellStyle name="Normal 2" xfId="5" xr:uid="{00000000-0005-0000-0000-000001000000}"/>
    <cellStyle name="Normal 2 2 2" xfId="1" xr:uid="{00000000-0005-0000-0000-000002000000}"/>
    <cellStyle name="Normal 5" xfId="6" xr:uid="{00000000-0005-0000-0000-000003000000}"/>
    <cellStyle name="Normal_Fall 2006 academic majors" xfId="3" xr:uid="{00000000-0005-0000-0000-000004000000}"/>
    <cellStyle name="Normal_headcount-25yr-2008b 2" xfId="2" xr:uid="{00000000-0005-0000-0000-000005000000}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EDEDED"/>
      <color rgb="FFFFCCCC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23"/>
  <sheetViews>
    <sheetView tabSelected="1"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G3" sqref="G3"/>
    </sheetView>
  </sheetViews>
  <sheetFormatPr defaultColWidth="9.140625" defaultRowHeight="12.75" x14ac:dyDescent="0.2"/>
  <cols>
    <col min="1" max="1" width="2.28515625" style="1" customWidth="1"/>
    <col min="2" max="2" width="27.7109375" style="1" bestFit="1" customWidth="1"/>
    <col min="3" max="3" width="6.42578125" style="1" customWidth="1"/>
    <col min="4" max="4" width="11.5703125" style="1" bestFit="1" customWidth="1"/>
    <col min="5" max="5" width="5.5703125" style="1" bestFit="1" customWidth="1"/>
    <col min="6" max="6" width="38.85546875" style="1" bestFit="1" customWidth="1"/>
    <col min="7" max="7" width="1.7109375" style="1" customWidth="1"/>
    <col min="8" max="14" width="5" style="1" bestFit="1" customWidth="1"/>
    <col min="15" max="27" width="5" style="33" bestFit="1" customWidth="1"/>
    <col min="28" max="28" width="1.7109375" style="33" customWidth="1"/>
    <col min="29" max="29" width="13.7109375" style="33" bestFit="1" customWidth="1"/>
    <col min="30" max="30" width="27.28515625" style="33" bestFit="1" customWidth="1"/>
    <col min="31" max="31" width="27.28515625" style="33" customWidth="1"/>
    <col min="32" max="32" width="2.42578125" style="33" customWidth="1"/>
    <col min="33" max="16384" width="9.140625" style="1"/>
  </cols>
  <sheetData>
    <row r="1" spans="1:37" x14ac:dyDescent="0.2">
      <c r="A1" s="1" t="s">
        <v>0</v>
      </c>
      <c r="C1" s="1" t="s">
        <v>1</v>
      </c>
      <c r="D1" s="1" t="s">
        <v>2</v>
      </c>
      <c r="E1" s="1" t="s">
        <v>3</v>
      </c>
      <c r="F1" s="2"/>
      <c r="G1" s="2" t="s">
        <v>390</v>
      </c>
      <c r="H1" s="44" t="s">
        <v>410</v>
      </c>
      <c r="I1" s="47"/>
      <c r="J1" s="44"/>
      <c r="K1" s="44"/>
      <c r="L1" s="44"/>
      <c r="M1" s="45"/>
      <c r="N1" s="45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37" s="3" customFormat="1" x14ac:dyDescent="0.2">
      <c r="B2" s="3" t="s">
        <v>4</v>
      </c>
      <c r="C2" s="3" t="s">
        <v>5</v>
      </c>
      <c r="D2" s="3" t="s">
        <v>6</v>
      </c>
      <c r="E2" s="3" t="s">
        <v>7</v>
      </c>
      <c r="F2" s="3" t="s">
        <v>2</v>
      </c>
      <c r="G2" s="4"/>
      <c r="H2" s="4">
        <v>2023</v>
      </c>
      <c r="I2" s="48">
        <v>2022</v>
      </c>
      <c r="J2" s="4">
        <v>2021</v>
      </c>
      <c r="K2" s="4">
        <v>2020</v>
      </c>
      <c r="L2" s="4">
        <v>2019</v>
      </c>
      <c r="M2" s="4">
        <v>2018</v>
      </c>
      <c r="N2" s="4">
        <v>2017</v>
      </c>
      <c r="O2" s="4">
        <v>2016</v>
      </c>
      <c r="P2" s="34">
        <v>2015</v>
      </c>
      <c r="Q2" s="34">
        <v>2014</v>
      </c>
      <c r="R2" s="34">
        <v>2013</v>
      </c>
      <c r="S2" s="34">
        <v>2012</v>
      </c>
      <c r="T2" s="34">
        <v>2011</v>
      </c>
      <c r="U2" s="34">
        <v>2010</v>
      </c>
      <c r="V2" s="34">
        <v>2009</v>
      </c>
      <c r="W2" s="34">
        <v>2008</v>
      </c>
      <c r="X2" s="34">
        <v>2007</v>
      </c>
      <c r="Y2" s="34">
        <v>2006</v>
      </c>
      <c r="Z2" s="34">
        <v>2005</v>
      </c>
      <c r="AA2" s="34">
        <v>2004</v>
      </c>
      <c r="AB2" s="34"/>
      <c r="AC2" s="34" t="s">
        <v>351</v>
      </c>
      <c r="AD2" s="34" t="s">
        <v>352</v>
      </c>
      <c r="AE2" s="34" t="s">
        <v>411</v>
      </c>
      <c r="AF2" s="34"/>
    </row>
    <row r="3" spans="1:37" x14ac:dyDescent="0.2">
      <c r="B3" s="30" t="s">
        <v>8</v>
      </c>
      <c r="C3" s="7"/>
      <c r="F3" s="7"/>
      <c r="G3" s="4"/>
      <c r="H3" s="4"/>
      <c r="I3" s="4"/>
      <c r="J3" s="4"/>
      <c r="K3" s="4"/>
      <c r="L3" s="4"/>
      <c r="M3" s="4"/>
      <c r="N3" s="4"/>
      <c r="O3" s="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"/>
      <c r="AH3" s="3"/>
      <c r="AI3" s="3"/>
      <c r="AJ3" s="3"/>
      <c r="AK3" s="3"/>
    </row>
    <row r="4" spans="1:37" ht="12.75" customHeight="1" x14ac:dyDescent="0.2">
      <c r="A4" s="5" t="s">
        <v>9</v>
      </c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37" ht="12.75" customHeight="1" x14ac:dyDescent="0.2">
      <c r="B5" s="1" t="s">
        <v>10</v>
      </c>
      <c r="C5" s="1" t="s">
        <v>11</v>
      </c>
      <c r="D5" s="1" t="s">
        <v>12</v>
      </c>
      <c r="F5" s="1" t="s">
        <v>397</v>
      </c>
      <c r="H5" s="1">
        <v>2</v>
      </c>
      <c r="I5" s="1">
        <v>2</v>
      </c>
      <c r="J5" s="1">
        <v>1</v>
      </c>
      <c r="K5" s="1">
        <v>6</v>
      </c>
      <c r="L5" s="1">
        <v>8</v>
      </c>
      <c r="M5" s="1">
        <v>9</v>
      </c>
      <c r="N5" s="1">
        <v>3</v>
      </c>
      <c r="O5" s="1">
        <v>2</v>
      </c>
      <c r="P5" s="6">
        <v>4</v>
      </c>
      <c r="Q5" s="6">
        <v>6</v>
      </c>
      <c r="R5" s="6">
        <v>4</v>
      </c>
      <c r="S5" s="6">
        <v>4</v>
      </c>
      <c r="T5" s="6">
        <v>3</v>
      </c>
      <c r="U5" s="6">
        <v>3</v>
      </c>
      <c r="V5" s="6">
        <v>2</v>
      </c>
      <c r="W5" s="6">
        <v>4</v>
      </c>
      <c r="X5" s="6">
        <v>3</v>
      </c>
      <c r="Y5" s="6">
        <v>6</v>
      </c>
      <c r="Z5" s="6">
        <v>8</v>
      </c>
      <c r="AA5" s="6">
        <v>7</v>
      </c>
      <c r="AD5" s="33" t="s">
        <v>353</v>
      </c>
    </row>
    <row r="6" spans="1:37" ht="12.75" customHeight="1" x14ac:dyDescent="0.2">
      <c r="O6" s="1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37" ht="12.75" customHeight="1" x14ac:dyDescent="0.2">
      <c r="B7" s="1" t="s">
        <v>13</v>
      </c>
      <c r="C7" s="1" t="s">
        <v>11</v>
      </c>
      <c r="D7" s="1" t="s">
        <v>14</v>
      </c>
      <c r="F7" s="1" t="s">
        <v>15</v>
      </c>
      <c r="H7" s="1">
        <v>14</v>
      </c>
      <c r="I7" s="1">
        <v>16</v>
      </c>
      <c r="J7" s="1">
        <v>20</v>
      </c>
      <c r="K7" s="1">
        <v>20</v>
      </c>
      <c r="L7" s="1">
        <v>26</v>
      </c>
      <c r="M7" s="1">
        <v>20</v>
      </c>
      <c r="N7" s="1">
        <v>23</v>
      </c>
      <c r="O7" s="1">
        <v>17</v>
      </c>
      <c r="P7" s="6">
        <v>23</v>
      </c>
      <c r="Q7" s="6">
        <v>29</v>
      </c>
      <c r="R7" s="6">
        <v>23</v>
      </c>
      <c r="S7" s="6">
        <v>26</v>
      </c>
      <c r="T7" s="6">
        <v>26</v>
      </c>
      <c r="U7" s="6">
        <v>32</v>
      </c>
      <c r="V7" s="6">
        <v>35</v>
      </c>
      <c r="W7" s="6">
        <v>40</v>
      </c>
      <c r="X7" s="6">
        <v>39</v>
      </c>
      <c r="Y7" s="6">
        <v>42</v>
      </c>
      <c r="Z7" s="6">
        <v>40</v>
      </c>
      <c r="AA7" s="6">
        <v>49</v>
      </c>
    </row>
    <row r="8" spans="1:37" ht="12.75" customHeight="1" x14ac:dyDescent="0.2">
      <c r="B8" s="1" t="s">
        <v>13</v>
      </c>
      <c r="C8" s="1" t="s">
        <v>16</v>
      </c>
      <c r="D8" s="1" t="s">
        <v>17</v>
      </c>
      <c r="F8" s="1" t="s">
        <v>18</v>
      </c>
      <c r="H8" s="1">
        <v>6</v>
      </c>
      <c r="I8" s="1">
        <v>6</v>
      </c>
      <c r="J8" s="1">
        <v>8</v>
      </c>
      <c r="K8" s="1">
        <v>10</v>
      </c>
      <c r="L8" s="1">
        <v>10</v>
      </c>
      <c r="M8" s="1">
        <v>11</v>
      </c>
      <c r="N8" s="1">
        <v>7</v>
      </c>
      <c r="O8" s="1">
        <v>5</v>
      </c>
      <c r="P8" s="6">
        <v>5</v>
      </c>
      <c r="Q8" s="6">
        <v>5</v>
      </c>
      <c r="R8" s="6">
        <v>10</v>
      </c>
      <c r="S8" s="6">
        <v>8</v>
      </c>
      <c r="T8" s="6">
        <v>11</v>
      </c>
      <c r="U8" s="6">
        <v>11</v>
      </c>
      <c r="V8" s="6">
        <v>9</v>
      </c>
      <c r="W8" s="6">
        <v>7</v>
      </c>
      <c r="X8" s="6">
        <v>7</v>
      </c>
      <c r="Y8" s="6"/>
      <c r="Z8" s="6"/>
      <c r="AA8" s="6"/>
    </row>
    <row r="9" spans="1:37" ht="12.75" customHeight="1" x14ac:dyDescent="0.2">
      <c r="B9" s="1" t="s">
        <v>13</v>
      </c>
      <c r="C9" s="1" t="s">
        <v>11</v>
      </c>
      <c r="D9" s="1" t="s">
        <v>391</v>
      </c>
      <c r="F9" s="1" t="s">
        <v>394</v>
      </c>
      <c r="H9" s="1">
        <v>43</v>
      </c>
      <c r="I9" s="1">
        <v>30</v>
      </c>
      <c r="J9" s="1">
        <v>37</v>
      </c>
      <c r="K9" s="1">
        <v>42</v>
      </c>
      <c r="L9" s="1">
        <v>45</v>
      </c>
      <c r="M9" s="1">
        <v>46</v>
      </c>
      <c r="N9" s="1">
        <v>39</v>
      </c>
      <c r="O9" s="1">
        <v>50</v>
      </c>
      <c r="P9" s="6">
        <v>43</v>
      </c>
      <c r="Q9" s="6">
        <v>38</v>
      </c>
      <c r="R9" s="6">
        <v>47</v>
      </c>
      <c r="S9" s="6">
        <v>56</v>
      </c>
      <c r="T9" s="6">
        <v>51</v>
      </c>
      <c r="U9" s="6">
        <v>45</v>
      </c>
      <c r="V9" s="6">
        <v>35</v>
      </c>
      <c r="W9" s="6">
        <v>30</v>
      </c>
      <c r="X9" s="6">
        <v>27</v>
      </c>
      <c r="Y9" s="6">
        <v>29</v>
      </c>
      <c r="Z9" s="6">
        <v>24</v>
      </c>
      <c r="AA9" s="6">
        <v>19</v>
      </c>
      <c r="AC9" s="33" t="s">
        <v>22</v>
      </c>
      <c r="AD9" s="1" t="s">
        <v>19</v>
      </c>
      <c r="AE9" s="1"/>
    </row>
    <row r="10" spans="1:37" ht="12.75" customHeight="1" x14ac:dyDescent="0.2">
      <c r="O10" s="1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7" ht="12.75" customHeight="1" x14ac:dyDescent="0.2">
      <c r="B11" s="1" t="s">
        <v>406</v>
      </c>
      <c r="C11" s="1" t="s">
        <v>11</v>
      </c>
      <c r="D11" s="1" t="s">
        <v>414</v>
      </c>
      <c r="F11" s="1" t="s">
        <v>25</v>
      </c>
      <c r="H11" s="1">
        <v>10</v>
      </c>
      <c r="I11" s="1">
        <v>14</v>
      </c>
      <c r="J11" s="1">
        <v>7</v>
      </c>
      <c r="K11" s="1">
        <v>7</v>
      </c>
      <c r="O11" s="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C11" s="33" t="s">
        <v>24</v>
      </c>
    </row>
    <row r="12" spans="1:37" ht="12.75" customHeight="1" x14ac:dyDescent="0.2">
      <c r="B12" s="1" t="s">
        <v>406</v>
      </c>
      <c r="C12" s="1" t="s">
        <v>11</v>
      </c>
      <c r="D12" s="1" t="s">
        <v>21</v>
      </c>
      <c r="F12" s="1" t="s">
        <v>20</v>
      </c>
      <c r="H12" s="1">
        <v>162</v>
      </c>
      <c r="I12" s="1">
        <v>178</v>
      </c>
      <c r="J12" s="1">
        <v>184</v>
      </c>
      <c r="K12" s="1">
        <v>239</v>
      </c>
      <c r="L12" s="1">
        <v>244</v>
      </c>
      <c r="M12" s="1">
        <v>283</v>
      </c>
      <c r="N12" s="1">
        <v>285</v>
      </c>
      <c r="O12" s="1">
        <v>345</v>
      </c>
      <c r="P12" s="6">
        <v>359</v>
      </c>
      <c r="Q12" s="6">
        <v>335</v>
      </c>
      <c r="R12" s="6">
        <v>331</v>
      </c>
      <c r="S12" s="6">
        <v>298</v>
      </c>
      <c r="T12" s="6">
        <v>258</v>
      </c>
      <c r="U12" s="6">
        <v>233</v>
      </c>
      <c r="V12" s="6">
        <v>247</v>
      </c>
      <c r="W12" s="6">
        <v>263</v>
      </c>
      <c r="X12" s="6">
        <v>251</v>
      </c>
      <c r="Y12" s="6">
        <v>247</v>
      </c>
      <c r="Z12" s="6">
        <v>276</v>
      </c>
      <c r="AA12" s="6">
        <v>289</v>
      </c>
    </row>
    <row r="13" spans="1:37" ht="12.75" customHeight="1" x14ac:dyDescent="0.2">
      <c r="B13" s="1" t="s">
        <v>406</v>
      </c>
      <c r="C13" s="1" t="s">
        <v>30</v>
      </c>
      <c r="D13" s="1" t="s">
        <v>415</v>
      </c>
      <c r="F13" s="1" t="s">
        <v>419</v>
      </c>
      <c r="H13" s="1">
        <v>28</v>
      </c>
      <c r="I13" s="1">
        <v>29</v>
      </c>
      <c r="J13" s="1">
        <v>19</v>
      </c>
      <c r="K13" s="1">
        <v>9</v>
      </c>
      <c r="O13" s="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37" ht="12.75" customHeight="1" x14ac:dyDescent="0.2">
      <c r="B14" s="1" t="s">
        <v>406</v>
      </c>
      <c r="C14" s="1" t="s">
        <v>11</v>
      </c>
      <c r="D14" s="1" t="s">
        <v>22</v>
      </c>
      <c r="F14" s="1" t="s">
        <v>23</v>
      </c>
      <c r="H14" s="1">
        <v>18</v>
      </c>
      <c r="I14" s="1">
        <v>16</v>
      </c>
      <c r="J14" s="1">
        <v>21</v>
      </c>
      <c r="K14" s="1">
        <v>33</v>
      </c>
      <c r="L14" s="1">
        <v>32</v>
      </c>
      <c r="M14" s="1">
        <v>34</v>
      </c>
      <c r="N14" s="1">
        <v>38</v>
      </c>
      <c r="O14" s="1">
        <v>34</v>
      </c>
      <c r="P14" s="6">
        <v>29</v>
      </c>
      <c r="Q14" s="6">
        <v>28</v>
      </c>
      <c r="R14" s="6">
        <v>26</v>
      </c>
      <c r="S14" s="6">
        <v>31</v>
      </c>
      <c r="T14" s="6">
        <v>26</v>
      </c>
      <c r="U14" s="6">
        <v>18</v>
      </c>
      <c r="V14" s="6">
        <v>19</v>
      </c>
      <c r="W14" s="6">
        <v>31</v>
      </c>
      <c r="X14" s="6">
        <v>27</v>
      </c>
      <c r="Y14" s="6">
        <v>18</v>
      </c>
      <c r="Z14" s="6">
        <v>13</v>
      </c>
      <c r="AA14" s="6">
        <v>5</v>
      </c>
    </row>
    <row r="15" spans="1:37" ht="12.75" customHeight="1" x14ac:dyDescent="0.2">
      <c r="O15" s="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37" ht="12.75" customHeight="1" x14ac:dyDescent="0.2">
      <c r="B16" s="1" t="s">
        <v>27</v>
      </c>
      <c r="C16" s="1" t="s">
        <v>11</v>
      </c>
      <c r="D16" s="1" t="s">
        <v>28</v>
      </c>
      <c r="F16" s="1" t="s">
        <v>29</v>
      </c>
      <c r="H16" s="1">
        <v>21</v>
      </c>
      <c r="I16" s="1">
        <v>16</v>
      </c>
      <c r="J16" s="1">
        <v>22</v>
      </c>
      <c r="K16" s="1">
        <v>21</v>
      </c>
      <c r="L16" s="1">
        <v>29</v>
      </c>
      <c r="M16" s="1">
        <v>43</v>
      </c>
      <c r="N16" s="1">
        <v>50</v>
      </c>
      <c r="O16" s="1">
        <v>66</v>
      </c>
      <c r="P16" s="6">
        <v>54</v>
      </c>
      <c r="Q16" s="6">
        <v>60</v>
      </c>
      <c r="R16" s="6">
        <v>64</v>
      </c>
      <c r="S16" s="6">
        <v>94</v>
      </c>
      <c r="T16" s="6">
        <v>67</v>
      </c>
      <c r="U16" s="6">
        <v>39</v>
      </c>
      <c r="V16" s="6">
        <v>39</v>
      </c>
      <c r="W16" s="6">
        <v>33</v>
      </c>
      <c r="X16" s="6">
        <v>42</v>
      </c>
      <c r="Y16" s="6">
        <v>33</v>
      </c>
      <c r="Z16" s="6">
        <v>45</v>
      </c>
      <c r="AA16" s="6">
        <v>33</v>
      </c>
      <c r="AC16" s="33" t="s">
        <v>354</v>
      </c>
      <c r="AD16" s="33" t="s">
        <v>355</v>
      </c>
    </row>
    <row r="17" spans="2:31" ht="12.75" customHeight="1" x14ac:dyDescent="0.2">
      <c r="B17" s="1" t="s">
        <v>27</v>
      </c>
      <c r="C17" s="1" t="s">
        <v>30</v>
      </c>
      <c r="D17" s="1" t="s">
        <v>28</v>
      </c>
      <c r="F17" s="1" t="s">
        <v>29</v>
      </c>
      <c r="H17" s="1">
        <v>441</v>
      </c>
      <c r="I17" s="1">
        <v>415</v>
      </c>
      <c r="J17" s="1">
        <v>366</v>
      </c>
      <c r="K17" s="1">
        <v>375</v>
      </c>
      <c r="L17" s="1">
        <v>400</v>
      </c>
      <c r="M17" s="1">
        <v>395</v>
      </c>
      <c r="N17" s="1">
        <v>404</v>
      </c>
      <c r="O17" s="1">
        <v>424</v>
      </c>
      <c r="P17" s="6">
        <v>363</v>
      </c>
      <c r="Q17" s="6">
        <v>300</v>
      </c>
      <c r="R17" s="6">
        <v>300</v>
      </c>
      <c r="S17" s="6">
        <v>284</v>
      </c>
      <c r="T17" s="6">
        <v>283</v>
      </c>
      <c r="U17" s="6">
        <v>256</v>
      </c>
      <c r="V17" s="6">
        <v>257</v>
      </c>
      <c r="W17" s="6">
        <v>244</v>
      </c>
      <c r="X17" s="6">
        <v>230</v>
      </c>
      <c r="Y17" s="6">
        <v>225</v>
      </c>
      <c r="Z17" s="6">
        <v>196</v>
      </c>
      <c r="AA17" s="6">
        <v>171</v>
      </c>
    </row>
    <row r="18" spans="2:31" ht="12.75" customHeight="1" x14ac:dyDescent="0.2">
      <c r="B18" s="1" t="s">
        <v>27</v>
      </c>
      <c r="C18" s="1" t="s">
        <v>11</v>
      </c>
      <c r="D18" s="1" t="s">
        <v>31</v>
      </c>
      <c r="F18" s="1" t="s">
        <v>27</v>
      </c>
      <c r="H18" s="1">
        <v>12</v>
      </c>
      <c r="I18" s="1">
        <v>17</v>
      </c>
      <c r="J18" s="1">
        <v>13</v>
      </c>
      <c r="K18" s="1">
        <v>13</v>
      </c>
      <c r="L18" s="1">
        <v>9</v>
      </c>
      <c r="M18" s="1">
        <v>15</v>
      </c>
      <c r="N18" s="1">
        <v>19</v>
      </c>
      <c r="O18" s="1">
        <v>17</v>
      </c>
      <c r="P18" s="6">
        <v>21</v>
      </c>
      <c r="Q18" s="6">
        <v>23</v>
      </c>
      <c r="R18" s="6">
        <v>18</v>
      </c>
      <c r="S18" s="6">
        <v>12</v>
      </c>
      <c r="T18" s="6">
        <v>7</v>
      </c>
      <c r="U18" s="6">
        <v>11</v>
      </c>
      <c r="V18" s="6">
        <v>20</v>
      </c>
      <c r="W18" s="6">
        <v>21</v>
      </c>
      <c r="X18" s="6">
        <v>14</v>
      </c>
      <c r="Y18" s="6">
        <v>9</v>
      </c>
      <c r="Z18" s="6">
        <v>9</v>
      </c>
      <c r="AA18" s="6">
        <v>11</v>
      </c>
    </row>
    <row r="19" spans="2:31" ht="12.75" customHeight="1" x14ac:dyDescent="0.2">
      <c r="B19" s="1" t="s">
        <v>27</v>
      </c>
      <c r="C19" s="1" t="s">
        <v>30</v>
      </c>
      <c r="D19" s="1" t="s">
        <v>31</v>
      </c>
      <c r="F19" s="1" t="s">
        <v>27</v>
      </c>
      <c r="H19" s="1">
        <v>11</v>
      </c>
      <c r="I19" s="1">
        <v>12</v>
      </c>
      <c r="J19" s="1">
        <v>11</v>
      </c>
      <c r="K19" s="1">
        <v>8</v>
      </c>
      <c r="L19" s="1">
        <v>9</v>
      </c>
      <c r="M19" s="1">
        <v>4</v>
      </c>
      <c r="O19" s="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2:31" ht="12.75" customHeight="1" x14ac:dyDescent="0.2">
      <c r="B20" s="1" t="s">
        <v>27</v>
      </c>
      <c r="C20" s="1" t="s">
        <v>30</v>
      </c>
      <c r="D20" s="1" t="s">
        <v>400</v>
      </c>
      <c r="F20" s="1" t="s">
        <v>404</v>
      </c>
      <c r="H20" s="1">
        <v>37</v>
      </c>
      <c r="I20" s="1">
        <v>47</v>
      </c>
      <c r="J20" s="1">
        <v>53</v>
      </c>
      <c r="K20" s="1">
        <v>57</v>
      </c>
      <c r="L20" s="1">
        <v>37</v>
      </c>
      <c r="M20" s="1">
        <v>7</v>
      </c>
      <c r="O20" s="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E20" s="1" t="s">
        <v>423</v>
      </c>
    </row>
    <row r="21" spans="2:31" ht="12.75" customHeight="1" x14ac:dyDescent="0.2">
      <c r="O21" s="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2:31" ht="12.75" customHeight="1" x14ac:dyDescent="0.2">
      <c r="B22" s="1" t="s">
        <v>32</v>
      </c>
      <c r="C22" s="1" t="s">
        <v>11</v>
      </c>
      <c r="D22" s="1" t="s">
        <v>33</v>
      </c>
      <c r="F22" s="1" t="s">
        <v>32</v>
      </c>
      <c r="H22" s="1">
        <v>26</v>
      </c>
      <c r="I22" s="1">
        <v>32</v>
      </c>
      <c r="J22" s="1">
        <v>25</v>
      </c>
      <c r="K22" s="1">
        <v>44</v>
      </c>
      <c r="L22" s="1">
        <v>38</v>
      </c>
      <c r="M22" s="1">
        <v>48</v>
      </c>
      <c r="N22" s="1">
        <v>47</v>
      </c>
      <c r="O22" s="1">
        <v>42</v>
      </c>
      <c r="P22" s="6">
        <v>36</v>
      </c>
      <c r="Q22" s="6">
        <v>48</v>
      </c>
      <c r="R22" s="6">
        <v>54</v>
      </c>
      <c r="S22" s="6">
        <v>66</v>
      </c>
      <c r="T22" s="6">
        <v>62</v>
      </c>
      <c r="U22" s="6">
        <v>75</v>
      </c>
      <c r="V22" s="6">
        <v>89</v>
      </c>
      <c r="W22" s="6">
        <v>98</v>
      </c>
      <c r="X22" s="6">
        <v>89</v>
      </c>
      <c r="Y22" s="6">
        <v>70</v>
      </c>
      <c r="Z22" s="6">
        <v>61</v>
      </c>
      <c r="AA22" s="6">
        <v>49</v>
      </c>
    </row>
    <row r="23" spans="2:31" ht="12.75" customHeight="1" x14ac:dyDescent="0.2">
      <c r="B23" s="1" t="s">
        <v>32</v>
      </c>
      <c r="C23" s="1" t="s">
        <v>11</v>
      </c>
      <c r="D23" s="1" t="s">
        <v>34</v>
      </c>
      <c r="F23" s="1" t="s">
        <v>35</v>
      </c>
      <c r="H23" s="1">
        <v>15</v>
      </c>
      <c r="I23" s="1">
        <v>17</v>
      </c>
      <c r="J23" s="1">
        <v>25</v>
      </c>
      <c r="K23" s="1">
        <v>26</v>
      </c>
      <c r="L23" s="1">
        <v>22</v>
      </c>
      <c r="M23" s="1">
        <v>27</v>
      </c>
      <c r="N23" s="1">
        <v>34</v>
      </c>
      <c r="O23" s="1">
        <v>31</v>
      </c>
      <c r="P23" s="6">
        <v>31</v>
      </c>
      <c r="Q23" s="6">
        <v>40</v>
      </c>
      <c r="R23" s="6">
        <v>32</v>
      </c>
      <c r="S23" s="6">
        <v>38</v>
      </c>
      <c r="T23" s="6">
        <v>32</v>
      </c>
      <c r="U23" s="6">
        <v>24</v>
      </c>
      <c r="V23" s="6">
        <v>21</v>
      </c>
      <c r="W23" s="6">
        <v>21</v>
      </c>
      <c r="X23" s="6">
        <v>27</v>
      </c>
      <c r="Y23" s="6">
        <v>29</v>
      </c>
      <c r="Z23" s="6">
        <v>27</v>
      </c>
      <c r="AA23" s="6">
        <v>20</v>
      </c>
    </row>
    <row r="24" spans="2:31" ht="12.75" customHeight="1" x14ac:dyDescent="0.2">
      <c r="O24" s="1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2:31" ht="12.75" customHeight="1" x14ac:dyDescent="0.2">
      <c r="B25" s="1" t="s">
        <v>36</v>
      </c>
      <c r="C25" s="1" t="s">
        <v>30</v>
      </c>
      <c r="D25" s="1" t="s">
        <v>38</v>
      </c>
      <c r="F25" s="1" t="s">
        <v>39</v>
      </c>
      <c r="H25" s="1">
        <v>17</v>
      </c>
      <c r="I25" s="1">
        <v>22</v>
      </c>
      <c r="J25" s="1">
        <v>26</v>
      </c>
      <c r="K25" s="1">
        <v>29</v>
      </c>
      <c r="L25" s="1">
        <v>27</v>
      </c>
      <c r="M25" s="1">
        <v>14</v>
      </c>
      <c r="N25" s="1">
        <v>19</v>
      </c>
      <c r="O25" s="1">
        <v>18</v>
      </c>
      <c r="P25" s="6">
        <v>19</v>
      </c>
      <c r="Q25" s="6">
        <v>22</v>
      </c>
      <c r="R25" s="6">
        <v>19</v>
      </c>
      <c r="S25" s="6">
        <v>18</v>
      </c>
      <c r="T25" s="6">
        <v>8</v>
      </c>
      <c r="U25" s="6">
        <v>13</v>
      </c>
      <c r="V25" s="6">
        <v>26</v>
      </c>
      <c r="W25" s="6">
        <v>26</v>
      </c>
      <c r="X25" s="6">
        <v>19</v>
      </c>
      <c r="Y25" s="6">
        <v>17</v>
      </c>
      <c r="Z25" s="6">
        <v>9</v>
      </c>
      <c r="AA25" s="6">
        <v>11</v>
      </c>
      <c r="AC25" s="33" t="s">
        <v>37</v>
      </c>
    </row>
    <row r="26" spans="2:31" ht="12.75" customHeight="1" x14ac:dyDescent="0.2">
      <c r="B26" s="1" t="s">
        <v>36</v>
      </c>
      <c r="C26" s="1" t="s">
        <v>11</v>
      </c>
      <c r="D26" s="1" t="s">
        <v>37</v>
      </c>
      <c r="F26" s="1" t="s">
        <v>36</v>
      </c>
      <c r="H26" s="1">
        <v>1</v>
      </c>
      <c r="J26" s="1">
        <v>1</v>
      </c>
      <c r="K26" s="1">
        <v>2</v>
      </c>
      <c r="L26" s="1">
        <v>2</v>
      </c>
      <c r="M26" s="1">
        <v>3</v>
      </c>
      <c r="N26" s="1">
        <v>3</v>
      </c>
      <c r="O26" s="1">
        <v>1</v>
      </c>
      <c r="P26" s="6">
        <v>5</v>
      </c>
      <c r="Q26" s="6">
        <v>5</v>
      </c>
      <c r="R26" s="6">
        <v>4</v>
      </c>
      <c r="S26" s="6">
        <v>1</v>
      </c>
      <c r="T26" s="6">
        <v>4</v>
      </c>
      <c r="U26" s="6">
        <v>2</v>
      </c>
      <c r="V26" s="6">
        <v>3</v>
      </c>
      <c r="W26" s="6">
        <v>4</v>
      </c>
      <c r="X26" s="6">
        <v>8</v>
      </c>
      <c r="Y26" s="6">
        <v>8</v>
      </c>
      <c r="Z26" s="6">
        <v>6</v>
      </c>
      <c r="AA26" s="6">
        <v>2</v>
      </c>
    </row>
    <row r="27" spans="2:31" ht="12.75" customHeight="1" x14ac:dyDescent="0.2">
      <c r="O27" s="1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2:31" ht="12.75" customHeight="1" x14ac:dyDescent="0.2">
      <c r="B28" s="1" t="s">
        <v>40</v>
      </c>
      <c r="C28" s="1" t="s">
        <v>11</v>
      </c>
      <c r="D28" s="1" t="s">
        <v>41</v>
      </c>
      <c r="F28" s="1" t="s">
        <v>40</v>
      </c>
      <c r="H28" s="1">
        <v>40</v>
      </c>
      <c r="I28" s="1">
        <v>47</v>
      </c>
      <c r="J28" s="1">
        <v>37</v>
      </c>
      <c r="K28" s="1">
        <v>54</v>
      </c>
      <c r="L28" s="1">
        <v>47</v>
      </c>
      <c r="M28" s="1">
        <v>56</v>
      </c>
      <c r="N28" s="1">
        <v>47</v>
      </c>
      <c r="O28" s="1">
        <v>47</v>
      </c>
      <c r="P28" s="6">
        <v>55</v>
      </c>
      <c r="Q28" s="6">
        <v>82</v>
      </c>
      <c r="R28" s="6">
        <v>83</v>
      </c>
      <c r="S28" s="6">
        <v>90</v>
      </c>
      <c r="T28" s="6">
        <v>106</v>
      </c>
      <c r="U28" s="6">
        <v>95</v>
      </c>
      <c r="V28" s="6">
        <v>90</v>
      </c>
      <c r="W28" s="6">
        <v>73</v>
      </c>
      <c r="X28" s="6">
        <v>110</v>
      </c>
      <c r="Y28" s="6">
        <v>83</v>
      </c>
      <c r="Z28" s="6">
        <v>84</v>
      </c>
      <c r="AA28" s="6">
        <v>82</v>
      </c>
    </row>
    <row r="29" spans="2:31" ht="12.75" customHeight="1" x14ac:dyDescent="0.2">
      <c r="O29" s="1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2:31" ht="12.75" customHeight="1" x14ac:dyDescent="0.2">
      <c r="B30" s="1" t="s">
        <v>42</v>
      </c>
      <c r="C30" s="1" t="s">
        <v>11</v>
      </c>
      <c r="D30" s="1" t="s">
        <v>43</v>
      </c>
      <c r="F30" s="1" t="s">
        <v>42</v>
      </c>
      <c r="H30" s="1">
        <v>12</v>
      </c>
      <c r="I30" s="1">
        <v>14</v>
      </c>
      <c r="J30" s="1">
        <v>23</v>
      </c>
      <c r="K30" s="1">
        <v>27</v>
      </c>
      <c r="L30" s="1">
        <v>43</v>
      </c>
      <c r="M30" s="1">
        <v>50</v>
      </c>
      <c r="N30" s="1">
        <v>51</v>
      </c>
      <c r="O30" s="1">
        <v>39</v>
      </c>
      <c r="P30" s="6">
        <v>29</v>
      </c>
      <c r="Q30" s="6">
        <v>41</v>
      </c>
      <c r="R30" s="6">
        <v>48</v>
      </c>
      <c r="S30" s="6">
        <v>54</v>
      </c>
      <c r="T30" s="6">
        <v>49</v>
      </c>
      <c r="U30" s="6">
        <v>40</v>
      </c>
      <c r="V30" s="6">
        <v>34</v>
      </c>
      <c r="W30" s="6">
        <v>46</v>
      </c>
      <c r="X30" s="6">
        <v>45</v>
      </c>
      <c r="Y30" s="6">
        <v>40</v>
      </c>
      <c r="Z30" s="6">
        <v>34</v>
      </c>
      <c r="AA30" s="6">
        <v>30</v>
      </c>
    </row>
    <row r="31" spans="2:31" ht="12.75" customHeight="1" x14ac:dyDescent="0.2">
      <c r="O31" s="1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2:31" ht="12.75" customHeight="1" x14ac:dyDescent="0.2">
      <c r="B32" s="1" t="s">
        <v>44</v>
      </c>
      <c r="C32" s="1" t="s">
        <v>11</v>
      </c>
      <c r="D32" s="1" t="s">
        <v>45</v>
      </c>
      <c r="F32" s="1" t="s">
        <v>44</v>
      </c>
      <c r="H32" s="1">
        <v>4</v>
      </c>
      <c r="I32" s="1">
        <v>5</v>
      </c>
      <c r="J32" s="1">
        <v>5</v>
      </c>
      <c r="K32" s="1">
        <v>9</v>
      </c>
      <c r="L32" s="1">
        <v>9</v>
      </c>
      <c r="M32" s="1">
        <v>11</v>
      </c>
      <c r="N32" s="1">
        <v>8</v>
      </c>
      <c r="O32" s="1">
        <v>9</v>
      </c>
      <c r="P32" s="6">
        <v>17</v>
      </c>
      <c r="Q32" s="6">
        <v>10</v>
      </c>
      <c r="R32" s="6">
        <v>17</v>
      </c>
      <c r="S32" s="6">
        <v>11</v>
      </c>
      <c r="T32" s="6">
        <v>17</v>
      </c>
      <c r="U32" s="6">
        <v>13</v>
      </c>
      <c r="V32" s="6">
        <v>9</v>
      </c>
      <c r="W32" s="6">
        <v>5</v>
      </c>
      <c r="X32" s="6">
        <v>3</v>
      </c>
      <c r="Y32" s="6">
        <v>4</v>
      </c>
      <c r="Z32" s="6">
        <v>1</v>
      </c>
      <c r="AA32" s="6">
        <v>6</v>
      </c>
    </row>
    <row r="33" spans="2:30" ht="12.75" customHeight="1" x14ac:dyDescent="0.2">
      <c r="B33" s="1" t="s">
        <v>44</v>
      </c>
      <c r="C33" s="1" t="s">
        <v>30</v>
      </c>
      <c r="D33" s="1" t="s">
        <v>45</v>
      </c>
      <c r="F33" s="1" t="s">
        <v>44</v>
      </c>
      <c r="H33" s="1">
        <v>17</v>
      </c>
      <c r="I33" s="1">
        <v>14</v>
      </c>
      <c r="J33" s="1">
        <v>15</v>
      </c>
      <c r="K33" s="1">
        <v>23</v>
      </c>
      <c r="L33" s="1">
        <v>30</v>
      </c>
      <c r="M33" s="1">
        <v>30</v>
      </c>
      <c r="N33" s="1">
        <v>40</v>
      </c>
      <c r="O33" s="1">
        <v>36</v>
      </c>
      <c r="P33" s="6">
        <v>33</v>
      </c>
      <c r="Q33" s="6">
        <v>35</v>
      </c>
      <c r="R33" s="6">
        <v>41</v>
      </c>
      <c r="S33" s="6">
        <v>31</v>
      </c>
      <c r="T33" s="6">
        <v>34</v>
      </c>
      <c r="U33" s="6">
        <v>36</v>
      </c>
      <c r="V33" s="6">
        <v>34</v>
      </c>
      <c r="W33" s="6">
        <v>30</v>
      </c>
      <c r="X33" s="6">
        <v>33</v>
      </c>
      <c r="Y33" s="6">
        <v>16</v>
      </c>
      <c r="Z33" s="6">
        <v>21</v>
      </c>
      <c r="AA33" s="6">
        <v>20</v>
      </c>
    </row>
    <row r="34" spans="2:30" ht="12.75" customHeight="1" x14ac:dyDescent="0.2">
      <c r="O34" s="1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2:30" ht="12.75" customHeight="1" x14ac:dyDescent="0.2">
      <c r="B35" s="1" t="s">
        <v>46</v>
      </c>
      <c r="C35" s="1" t="s">
        <v>11</v>
      </c>
      <c r="D35" s="1" t="s">
        <v>47</v>
      </c>
      <c r="F35" s="1" t="s">
        <v>48</v>
      </c>
      <c r="H35" s="1">
        <v>1</v>
      </c>
      <c r="I35" s="1">
        <v>3</v>
      </c>
      <c r="J35" s="1">
        <v>3</v>
      </c>
      <c r="K35" s="1">
        <v>1</v>
      </c>
      <c r="L35" s="1">
        <v>1</v>
      </c>
      <c r="M35" s="1">
        <v>2</v>
      </c>
      <c r="N35" s="1">
        <v>5</v>
      </c>
      <c r="O35" s="1">
        <v>6</v>
      </c>
      <c r="P35" s="6">
        <v>2</v>
      </c>
      <c r="Q35" s="6">
        <v>6</v>
      </c>
      <c r="R35" s="6">
        <v>6</v>
      </c>
      <c r="S35" s="6">
        <v>7</v>
      </c>
      <c r="T35" s="6">
        <v>8</v>
      </c>
      <c r="U35" s="6">
        <v>7</v>
      </c>
      <c r="V35" s="6">
        <v>7</v>
      </c>
      <c r="W35" s="6">
        <v>5</v>
      </c>
      <c r="X35" s="6">
        <v>2</v>
      </c>
      <c r="Y35" s="6">
        <v>2</v>
      </c>
      <c r="Z35" s="6">
        <v>5</v>
      </c>
      <c r="AA35" s="6">
        <v>7</v>
      </c>
    </row>
    <row r="36" spans="2:30" ht="12.75" customHeight="1" x14ac:dyDescent="0.2">
      <c r="B36" s="1" t="s">
        <v>46</v>
      </c>
      <c r="C36" s="1" t="s">
        <v>11</v>
      </c>
      <c r="D36" s="1" t="s">
        <v>49</v>
      </c>
      <c r="F36" s="1" t="s">
        <v>50</v>
      </c>
      <c r="H36" s="1">
        <v>6</v>
      </c>
      <c r="I36" s="1">
        <v>8</v>
      </c>
      <c r="J36" s="1">
        <v>22</v>
      </c>
      <c r="K36" s="1">
        <v>36</v>
      </c>
      <c r="L36" s="1">
        <v>35</v>
      </c>
      <c r="M36" s="1">
        <v>29</v>
      </c>
      <c r="N36" s="1">
        <v>22</v>
      </c>
      <c r="O36" s="1">
        <v>43</v>
      </c>
      <c r="P36" s="6">
        <v>28</v>
      </c>
      <c r="Q36" s="6">
        <v>38</v>
      </c>
      <c r="R36" s="6">
        <v>43</v>
      </c>
      <c r="S36" s="6">
        <v>48</v>
      </c>
      <c r="T36" s="6">
        <v>47</v>
      </c>
      <c r="U36" s="6">
        <v>37</v>
      </c>
      <c r="V36" s="6">
        <v>35</v>
      </c>
      <c r="W36" s="6">
        <v>43</v>
      </c>
      <c r="X36" s="6">
        <v>37</v>
      </c>
      <c r="Y36" s="6">
        <v>22</v>
      </c>
      <c r="Z36" s="6">
        <v>22</v>
      </c>
      <c r="AA36" s="6">
        <v>20</v>
      </c>
    </row>
    <row r="37" spans="2:30" ht="12.75" customHeight="1" x14ac:dyDescent="0.2">
      <c r="O37" s="1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2:30" ht="12.75" customHeight="1" x14ac:dyDescent="0.2">
      <c r="B38" s="1" t="s">
        <v>51</v>
      </c>
      <c r="C38" s="1" t="s">
        <v>11</v>
      </c>
      <c r="D38" s="1" t="s">
        <v>52</v>
      </c>
      <c r="F38" s="1" t="s">
        <v>53</v>
      </c>
      <c r="H38" s="1">
        <v>1</v>
      </c>
      <c r="J38" s="1">
        <v>2</v>
      </c>
      <c r="K38" s="1">
        <v>14</v>
      </c>
      <c r="L38" s="1">
        <v>59</v>
      </c>
      <c r="M38" s="1">
        <v>50</v>
      </c>
      <c r="N38" s="1">
        <v>40</v>
      </c>
      <c r="O38" s="1">
        <v>43</v>
      </c>
      <c r="P38" s="6">
        <v>32</v>
      </c>
      <c r="Q38" s="6">
        <v>31</v>
      </c>
      <c r="R38" s="6">
        <v>38</v>
      </c>
      <c r="S38" s="6">
        <v>36</v>
      </c>
      <c r="T38" s="6">
        <v>44</v>
      </c>
      <c r="U38" s="6">
        <v>37</v>
      </c>
      <c r="V38" s="6">
        <v>39</v>
      </c>
      <c r="W38" s="6">
        <v>36</v>
      </c>
      <c r="X38" s="6">
        <v>31</v>
      </c>
      <c r="Y38" s="6">
        <v>45</v>
      </c>
      <c r="Z38" s="6">
        <v>35</v>
      </c>
      <c r="AA38" s="6">
        <v>27</v>
      </c>
    </row>
    <row r="39" spans="2:30" ht="12.75" customHeight="1" x14ac:dyDescent="0.2">
      <c r="B39" s="1" t="s">
        <v>51</v>
      </c>
      <c r="C39" s="1" t="s">
        <v>16</v>
      </c>
      <c r="D39" s="1" t="s">
        <v>416</v>
      </c>
      <c r="F39" s="1" t="s">
        <v>53</v>
      </c>
      <c r="H39" s="1">
        <v>47</v>
      </c>
      <c r="I39" s="1">
        <v>46</v>
      </c>
      <c r="J39" s="1">
        <v>40</v>
      </c>
      <c r="K39" s="1">
        <v>33</v>
      </c>
      <c r="O39" s="1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2:30" ht="12.75" customHeight="1" x14ac:dyDescent="0.2">
      <c r="O40" s="1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2:30" ht="12.75" customHeight="1" x14ac:dyDescent="0.2">
      <c r="B41" s="1" t="s">
        <v>54</v>
      </c>
      <c r="C41" s="1" t="s">
        <v>11</v>
      </c>
      <c r="D41" s="1" t="s">
        <v>55</v>
      </c>
      <c r="F41" s="1" t="s">
        <v>56</v>
      </c>
      <c r="H41" s="1">
        <v>15</v>
      </c>
      <c r="I41" s="1">
        <v>9</v>
      </c>
      <c r="J41" s="1">
        <v>12</v>
      </c>
      <c r="K41" s="1">
        <v>12</v>
      </c>
      <c r="L41" s="1">
        <v>20</v>
      </c>
      <c r="M41" s="1">
        <v>28</v>
      </c>
      <c r="N41" s="1">
        <v>30</v>
      </c>
      <c r="O41" s="1">
        <v>26</v>
      </c>
      <c r="P41" s="6">
        <v>12</v>
      </c>
      <c r="Q41" s="6">
        <v>7</v>
      </c>
      <c r="R41" s="6">
        <v>7</v>
      </c>
      <c r="S41" s="6">
        <v>10</v>
      </c>
      <c r="T41" s="6">
        <v>12</v>
      </c>
      <c r="U41" s="6">
        <v>15</v>
      </c>
      <c r="V41" s="6">
        <v>16</v>
      </c>
      <c r="W41" s="6">
        <v>13</v>
      </c>
      <c r="X41" s="6">
        <v>9</v>
      </c>
      <c r="Y41" s="6">
        <v>11</v>
      </c>
      <c r="Z41" s="6">
        <v>7</v>
      </c>
      <c r="AA41" s="6">
        <v>7</v>
      </c>
      <c r="AC41" s="33" t="s">
        <v>347</v>
      </c>
      <c r="AD41" s="33" t="s">
        <v>54</v>
      </c>
    </row>
    <row r="42" spans="2:30" ht="12.75" customHeight="1" x14ac:dyDescent="0.2">
      <c r="O42" s="1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2:30" ht="12.75" customHeight="1" x14ac:dyDescent="0.2">
      <c r="B43" s="1" t="s">
        <v>57</v>
      </c>
      <c r="C43" s="1" t="s">
        <v>11</v>
      </c>
      <c r="D43" s="1" t="s">
        <v>58</v>
      </c>
      <c r="F43" s="1" t="s">
        <v>57</v>
      </c>
      <c r="H43" s="1">
        <v>70</v>
      </c>
      <c r="I43" s="1">
        <v>71</v>
      </c>
      <c r="J43" s="1">
        <v>70</v>
      </c>
      <c r="K43" s="1">
        <v>68</v>
      </c>
      <c r="L43" s="1">
        <v>93</v>
      </c>
      <c r="M43" s="1">
        <v>101</v>
      </c>
      <c r="N43" s="1">
        <v>112</v>
      </c>
      <c r="O43" s="1">
        <v>105</v>
      </c>
      <c r="P43" s="6">
        <v>110</v>
      </c>
      <c r="Q43" s="6">
        <v>110</v>
      </c>
      <c r="R43" s="6">
        <v>126</v>
      </c>
      <c r="S43" s="6">
        <v>108</v>
      </c>
      <c r="T43" s="6">
        <v>83</v>
      </c>
      <c r="U43" s="6">
        <v>86</v>
      </c>
      <c r="V43" s="6">
        <v>95</v>
      </c>
      <c r="W43" s="6">
        <v>94</v>
      </c>
      <c r="X43" s="6">
        <v>104</v>
      </c>
      <c r="Y43" s="6">
        <v>112</v>
      </c>
      <c r="Z43" s="6">
        <v>102</v>
      </c>
      <c r="AA43" s="6">
        <v>103</v>
      </c>
    </row>
    <row r="44" spans="2:30" ht="12.75" customHeight="1" x14ac:dyDescent="0.2">
      <c r="B44" s="1" t="s">
        <v>57</v>
      </c>
      <c r="C44" s="1" t="s">
        <v>30</v>
      </c>
      <c r="D44" s="1" t="s">
        <v>346</v>
      </c>
      <c r="F44" s="1" t="s">
        <v>389</v>
      </c>
      <c r="H44" s="1">
        <v>3</v>
      </c>
      <c r="I44" s="1">
        <v>5</v>
      </c>
      <c r="J44" s="1">
        <v>5</v>
      </c>
      <c r="K44" s="1">
        <v>6</v>
      </c>
      <c r="L44" s="1">
        <v>8</v>
      </c>
      <c r="M44" s="1">
        <v>9</v>
      </c>
      <c r="N44" s="1">
        <v>6</v>
      </c>
      <c r="O44" s="1">
        <v>1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2:30" ht="12.75" customHeight="1" x14ac:dyDescent="0.2">
      <c r="O45" s="1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2:30" ht="12.75" customHeight="1" x14ac:dyDescent="0.2">
      <c r="B46" s="1" t="s">
        <v>59</v>
      </c>
      <c r="C46" s="1" t="s">
        <v>11</v>
      </c>
      <c r="D46" s="1" t="s">
        <v>60</v>
      </c>
      <c r="F46" s="1" t="s">
        <v>59</v>
      </c>
      <c r="H46" s="1">
        <v>240</v>
      </c>
      <c r="I46" s="1">
        <v>251</v>
      </c>
      <c r="J46" s="1">
        <v>240</v>
      </c>
      <c r="K46" s="1">
        <v>205</v>
      </c>
      <c r="L46" s="1">
        <v>227</v>
      </c>
      <c r="M46" s="1">
        <v>216</v>
      </c>
      <c r="N46" s="1">
        <v>214</v>
      </c>
      <c r="O46" s="1">
        <v>215</v>
      </c>
      <c r="P46" s="6">
        <v>231</v>
      </c>
      <c r="Q46" s="6">
        <v>227</v>
      </c>
      <c r="R46" s="6">
        <v>233</v>
      </c>
      <c r="S46" s="6">
        <v>193</v>
      </c>
      <c r="T46" s="6">
        <v>132</v>
      </c>
      <c r="U46" s="6">
        <v>155</v>
      </c>
      <c r="V46" s="6">
        <v>169</v>
      </c>
      <c r="W46" s="6">
        <v>178</v>
      </c>
      <c r="X46" s="6">
        <v>194</v>
      </c>
      <c r="Y46" s="6">
        <v>181</v>
      </c>
      <c r="Z46" s="6">
        <v>191</v>
      </c>
      <c r="AA46" s="6">
        <v>198</v>
      </c>
    </row>
    <row r="47" spans="2:30" ht="12.75" customHeight="1" x14ac:dyDescent="0.2">
      <c r="B47" s="1" t="s">
        <v>59</v>
      </c>
      <c r="C47" s="1" t="s">
        <v>30</v>
      </c>
      <c r="D47" s="1" t="s">
        <v>60</v>
      </c>
      <c r="F47" s="1" t="s">
        <v>59</v>
      </c>
      <c r="H47" s="1">
        <v>122</v>
      </c>
      <c r="I47" s="1">
        <v>101</v>
      </c>
      <c r="J47" s="1">
        <v>98</v>
      </c>
      <c r="K47" s="1">
        <v>106</v>
      </c>
      <c r="L47" s="1">
        <v>108</v>
      </c>
      <c r="M47" s="1">
        <v>100</v>
      </c>
      <c r="N47" s="1">
        <v>122</v>
      </c>
      <c r="O47" s="1">
        <v>121</v>
      </c>
      <c r="P47" s="6">
        <v>88</v>
      </c>
      <c r="Q47" s="6">
        <v>91</v>
      </c>
      <c r="R47" s="6">
        <v>78</v>
      </c>
      <c r="S47" s="6">
        <v>95</v>
      </c>
      <c r="T47" s="6">
        <v>108</v>
      </c>
      <c r="U47" s="6">
        <v>65</v>
      </c>
      <c r="V47" s="6">
        <v>57</v>
      </c>
      <c r="W47" s="6">
        <v>48</v>
      </c>
      <c r="X47" s="6">
        <v>35</v>
      </c>
      <c r="Y47" s="6">
        <v>52</v>
      </c>
      <c r="Z47" s="6">
        <v>55</v>
      </c>
      <c r="AA47" s="6">
        <v>54</v>
      </c>
    </row>
    <row r="48" spans="2:30" ht="12.75" customHeight="1" x14ac:dyDescent="0.2">
      <c r="O48" s="1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30" ht="12.75" customHeight="1" x14ac:dyDescent="0.2">
      <c r="B49" s="1" t="s">
        <v>61</v>
      </c>
      <c r="C49" s="1" t="s">
        <v>11</v>
      </c>
      <c r="D49" s="1" t="s">
        <v>62</v>
      </c>
      <c r="F49" s="1" t="s">
        <v>63</v>
      </c>
      <c r="H49" s="1">
        <v>17</v>
      </c>
      <c r="I49" s="1">
        <v>14</v>
      </c>
      <c r="J49" s="1">
        <v>12</v>
      </c>
      <c r="K49" s="1">
        <v>19</v>
      </c>
      <c r="L49" s="1">
        <v>19</v>
      </c>
      <c r="M49" s="1">
        <v>19</v>
      </c>
      <c r="N49" s="1">
        <v>15</v>
      </c>
      <c r="O49" s="1">
        <v>13</v>
      </c>
      <c r="P49" s="6">
        <v>22</v>
      </c>
      <c r="Q49" s="6">
        <v>13</v>
      </c>
      <c r="R49" s="6">
        <v>20</v>
      </c>
      <c r="S49" s="6">
        <v>21</v>
      </c>
      <c r="T49" s="6">
        <v>21</v>
      </c>
      <c r="U49" s="6">
        <v>17</v>
      </c>
      <c r="V49" s="6">
        <v>14</v>
      </c>
      <c r="W49" s="6">
        <v>11</v>
      </c>
      <c r="X49" s="6">
        <v>16</v>
      </c>
      <c r="Y49" s="6">
        <v>22</v>
      </c>
      <c r="Z49" s="6">
        <v>23</v>
      </c>
      <c r="AA49" s="6">
        <v>21</v>
      </c>
    </row>
    <row r="50" spans="1:30" ht="12.75" customHeight="1" x14ac:dyDescent="0.2">
      <c r="B50" s="1" t="s">
        <v>61</v>
      </c>
      <c r="C50" s="1" t="s">
        <v>11</v>
      </c>
      <c r="D50" s="1" t="s">
        <v>64</v>
      </c>
      <c r="F50" s="1" t="s">
        <v>65</v>
      </c>
      <c r="H50" s="1">
        <v>17</v>
      </c>
      <c r="I50" s="1">
        <v>17</v>
      </c>
      <c r="J50" s="1">
        <v>11</v>
      </c>
      <c r="K50" s="1">
        <v>13</v>
      </c>
      <c r="L50" s="1">
        <v>10</v>
      </c>
      <c r="M50" s="1">
        <v>9</v>
      </c>
      <c r="N50" s="1">
        <v>9</v>
      </c>
      <c r="O50" s="1">
        <v>11</v>
      </c>
      <c r="P50" s="6">
        <v>10</v>
      </c>
      <c r="Q50" s="6">
        <v>8</v>
      </c>
      <c r="R50" s="6">
        <v>9</v>
      </c>
      <c r="S50" s="6">
        <v>7</v>
      </c>
      <c r="T50" s="6">
        <v>4</v>
      </c>
      <c r="U50" s="6">
        <v>3</v>
      </c>
      <c r="V50" s="6"/>
      <c r="W50" s="6"/>
      <c r="X50" s="6"/>
      <c r="Y50" s="6"/>
      <c r="Z50" s="6"/>
      <c r="AA50" s="6"/>
    </row>
    <row r="51" spans="1:30" ht="12.75" customHeight="1" x14ac:dyDescent="0.2">
      <c r="B51" s="1" t="s">
        <v>61</v>
      </c>
      <c r="C51" s="1" t="s">
        <v>11</v>
      </c>
      <c r="D51" s="1" t="s">
        <v>66</v>
      </c>
      <c r="F51" s="1" t="s">
        <v>67</v>
      </c>
      <c r="H51" s="1">
        <v>222</v>
      </c>
      <c r="I51" s="1">
        <v>211</v>
      </c>
      <c r="J51" s="1">
        <v>235</v>
      </c>
      <c r="K51" s="1">
        <v>287</v>
      </c>
      <c r="L51" s="1">
        <v>308</v>
      </c>
      <c r="M51" s="1">
        <v>291</v>
      </c>
      <c r="N51" s="1">
        <v>288</v>
      </c>
      <c r="O51" s="1">
        <v>260</v>
      </c>
      <c r="P51" s="6">
        <v>245</v>
      </c>
      <c r="Q51" s="6">
        <v>214</v>
      </c>
      <c r="R51" s="6">
        <v>197</v>
      </c>
      <c r="S51" s="6">
        <v>189</v>
      </c>
      <c r="T51" s="6">
        <v>173</v>
      </c>
      <c r="U51" s="6">
        <v>150</v>
      </c>
      <c r="V51" s="6">
        <v>148</v>
      </c>
      <c r="W51" s="6">
        <v>146</v>
      </c>
      <c r="X51" s="6">
        <v>136</v>
      </c>
      <c r="Y51" s="6">
        <v>115</v>
      </c>
      <c r="Z51" s="6">
        <v>85</v>
      </c>
      <c r="AA51" s="6">
        <v>49</v>
      </c>
    </row>
    <row r="52" spans="1:30" ht="12.75" customHeight="1" x14ac:dyDescent="0.2">
      <c r="B52" s="1" t="s">
        <v>61</v>
      </c>
      <c r="C52" s="1" t="s">
        <v>11</v>
      </c>
      <c r="D52" s="1" t="s">
        <v>68</v>
      </c>
      <c r="F52" s="1" t="s">
        <v>69</v>
      </c>
      <c r="H52" s="1">
        <v>45</v>
      </c>
      <c r="I52" s="1">
        <v>64</v>
      </c>
      <c r="J52" s="1">
        <v>86</v>
      </c>
      <c r="K52" s="1">
        <v>114</v>
      </c>
      <c r="L52" s="1">
        <v>126</v>
      </c>
      <c r="M52" s="1">
        <v>110</v>
      </c>
      <c r="N52" s="1">
        <v>119</v>
      </c>
      <c r="O52" s="1">
        <v>118</v>
      </c>
      <c r="P52" s="6">
        <v>133</v>
      </c>
      <c r="Q52" s="6">
        <v>127</v>
      </c>
      <c r="R52" s="6">
        <v>128</v>
      </c>
      <c r="S52" s="6">
        <v>109</v>
      </c>
      <c r="T52" s="6">
        <v>99</v>
      </c>
      <c r="U52" s="6">
        <v>93</v>
      </c>
      <c r="V52" s="6">
        <v>95</v>
      </c>
      <c r="W52" s="6">
        <v>98</v>
      </c>
      <c r="X52" s="6">
        <v>106</v>
      </c>
      <c r="Y52" s="6">
        <v>114</v>
      </c>
      <c r="Z52" s="6">
        <v>117</v>
      </c>
      <c r="AA52" s="6">
        <v>147</v>
      </c>
    </row>
    <row r="53" spans="1:30" ht="12.75" customHeight="1" x14ac:dyDescent="0.2">
      <c r="O53" s="1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30" x14ac:dyDescent="0.2">
      <c r="A54" s="7"/>
      <c r="B54" s="8" t="s">
        <v>70</v>
      </c>
      <c r="C54" s="7"/>
      <c r="D54" s="7"/>
      <c r="E54" s="7"/>
      <c r="F54" s="7"/>
      <c r="O54" s="1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30" ht="12.75" customHeight="1" x14ac:dyDescent="0.2">
      <c r="B55" s="1" t="s">
        <v>71</v>
      </c>
      <c r="C55" s="1" t="s">
        <v>11</v>
      </c>
      <c r="D55" s="1" t="s">
        <v>72</v>
      </c>
      <c r="F55" s="1" t="s">
        <v>73</v>
      </c>
      <c r="G55" s="7"/>
      <c r="H55" s="7"/>
      <c r="I55" s="7"/>
      <c r="J55" s="7"/>
      <c r="K55" s="7"/>
      <c r="L55" s="7">
        <v>3</v>
      </c>
      <c r="M55" s="7">
        <v>4</v>
      </c>
      <c r="N55" s="1">
        <v>2</v>
      </c>
      <c r="O55" s="1">
        <v>3</v>
      </c>
      <c r="P55" s="6">
        <v>7</v>
      </c>
      <c r="Q55" s="6">
        <v>5</v>
      </c>
      <c r="R55" s="6">
        <v>9</v>
      </c>
      <c r="S55" s="6">
        <v>20</v>
      </c>
      <c r="T55" s="6">
        <v>16</v>
      </c>
      <c r="U55" s="6">
        <v>5</v>
      </c>
      <c r="V55" s="6">
        <v>5</v>
      </c>
      <c r="W55" s="6">
        <v>8</v>
      </c>
      <c r="X55" s="6">
        <v>8</v>
      </c>
      <c r="Y55" s="6">
        <v>7</v>
      </c>
      <c r="Z55" s="6">
        <v>13</v>
      </c>
      <c r="AA55" s="6">
        <v>7</v>
      </c>
    </row>
    <row r="56" spans="1:30" ht="12.75" customHeight="1" x14ac:dyDescent="0.2">
      <c r="B56" s="1" t="s">
        <v>71</v>
      </c>
      <c r="C56" s="1" t="s">
        <v>30</v>
      </c>
      <c r="D56" s="1" t="s">
        <v>72</v>
      </c>
      <c r="F56" s="1" t="s">
        <v>73</v>
      </c>
      <c r="H56" s="1">
        <v>125</v>
      </c>
      <c r="I56" s="1">
        <v>129</v>
      </c>
      <c r="J56" s="1">
        <v>138</v>
      </c>
      <c r="K56" s="1">
        <v>149</v>
      </c>
      <c r="L56" s="1">
        <v>157</v>
      </c>
      <c r="M56" s="1">
        <v>196</v>
      </c>
      <c r="N56" s="1">
        <v>204</v>
      </c>
      <c r="O56" s="1">
        <v>204</v>
      </c>
      <c r="P56" s="6">
        <v>200</v>
      </c>
      <c r="Q56" s="6">
        <v>226</v>
      </c>
      <c r="R56" s="6">
        <v>223</v>
      </c>
      <c r="S56" s="6">
        <v>194</v>
      </c>
      <c r="T56" s="6">
        <v>166</v>
      </c>
      <c r="U56" s="6">
        <v>187</v>
      </c>
      <c r="V56" s="6">
        <v>161</v>
      </c>
      <c r="W56" s="6">
        <v>202</v>
      </c>
      <c r="X56" s="6">
        <v>200</v>
      </c>
      <c r="Y56" s="6">
        <v>166</v>
      </c>
      <c r="Z56" s="6">
        <v>156</v>
      </c>
      <c r="AA56" s="6">
        <v>149</v>
      </c>
    </row>
    <row r="57" spans="1:30" ht="12.75" customHeight="1" x14ac:dyDescent="0.2">
      <c r="B57" s="1" t="s">
        <v>71</v>
      </c>
      <c r="C57" s="1" t="s">
        <v>30</v>
      </c>
      <c r="D57" s="1" t="s">
        <v>80</v>
      </c>
      <c r="F57" s="1" t="s">
        <v>81</v>
      </c>
      <c r="M57" s="1">
        <v>1</v>
      </c>
      <c r="N57" s="1">
        <v>1</v>
      </c>
      <c r="O57" s="1"/>
      <c r="P57" s="6"/>
      <c r="Q57" s="6"/>
      <c r="R57" s="6"/>
      <c r="S57" s="6"/>
      <c r="T57" s="6"/>
      <c r="U57" s="6"/>
      <c r="V57" s="6"/>
      <c r="W57" s="6">
        <v>1</v>
      </c>
      <c r="X57" s="6">
        <v>2</v>
      </c>
      <c r="Y57" s="6">
        <v>1</v>
      </c>
      <c r="Z57" s="6"/>
      <c r="AA57" s="6"/>
    </row>
    <row r="58" spans="1:30" ht="12.75" customHeight="1" x14ac:dyDescent="0.2">
      <c r="B58" s="1" t="s">
        <v>71</v>
      </c>
      <c r="C58" s="1" t="s">
        <v>30</v>
      </c>
      <c r="D58" s="1" t="s">
        <v>74</v>
      </c>
      <c r="F58" s="1" t="s">
        <v>75</v>
      </c>
      <c r="H58" s="1">
        <v>84</v>
      </c>
      <c r="I58" s="1">
        <v>103</v>
      </c>
      <c r="J58" s="1">
        <v>116</v>
      </c>
      <c r="K58" s="1">
        <v>111</v>
      </c>
      <c r="L58" s="1">
        <v>128</v>
      </c>
      <c r="M58" s="1">
        <v>114</v>
      </c>
      <c r="N58" s="1">
        <v>125</v>
      </c>
      <c r="O58" s="1">
        <v>123</v>
      </c>
      <c r="P58" s="6">
        <v>118</v>
      </c>
      <c r="Q58" s="6">
        <v>110</v>
      </c>
      <c r="R58" s="6">
        <v>83</v>
      </c>
      <c r="S58" s="6">
        <v>73</v>
      </c>
      <c r="T58" s="6">
        <v>44</v>
      </c>
      <c r="U58" s="6">
        <v>53</v>
      </c>
      <c r="V58" s="6">
        <v>43</v>
      </c>
      <c r="W58" s="6">
        <v>45</v>
      </c>
      <c r="X58" s="6">
        <v>42</v>
      </c>
      <c r="Y58" s="6">
        <v>28</v>
      </c>
      <c r="Z58" s="6">
        <v>21</v>
      </c>
      <c r="AA58" s="6">
        <v>4</v>
      </c>
    </row>
    <row r="59" spans="1:30" ht="12.75" customHeight="1" x14ac:dyDescent="0.2">
      <c r="B59" s="1" t="s">
        <v>71</v>
      </c>
      <c r="C59" s="1" t="s">
        <v>11</v>
      </c>
      <c r="D59" s="1" t="s">
        <v>76</v>
      </c>
      <c r="F59" s="1" t="s">
        <v>77</v>
      </c>
      <c r="K59" s="1">
        <v>1</v>
      </c>
      <c r="L59" s="1">
        <v>1</v>
      </c>
      <c r="M59" s="1">
        <v>1</v>
      </c>
      <c r="N59" s="1">
        <v>1</v>
      </c>
      <c r="O59" s="1">
        <v>1</v>
      </c>
      <c r="P59" s="6">
        <v>1</v>
      </c>
      <c r="Q59" s="6">
        <v>1</v>
      </c>
      <c r="R59" s="6">
        <v>1</v>
      </c>
      <c r="S59" s="6"/>
      <c r="T59" s="6"/>
      <c r="U59" s="6">
        <v>1</v>
      </c>
      <c r="V59" s="6"/>
      <c r="W59" s="6"/>
      <c r="X59" s="6"/>
      <c r="Y59" s="6">
        <v>1</v>
      </c>
      <c r="Z59" s="6"/>
      <c r="AA59" s="6"/>
    </row>
    <row r="60" spans="1:30" ht="12.75" customHeight="1" x14ac:dyDescent="0.2">
      <c r="B60" s="1" t="s">
        <v>71</v>
      </c>
      <c r="C60" s="1" t="s">
        <v>30</v>
      </c>
      <c r="D60" s="1" t="s">
        <v>76</v>
      </c>
      <c r="F60" s="1" t="s">
        <v>77</v>
      </c>
      <c r="H60" s="1">
        <v>12</v>
      </c>
      <c r="I60" s="1">
        <v>12</v>
      </c>
      <c r="J60" s="1">
        <v>22</v>
      </c>
      <c r="K60" s="1">
        <v>22</v>
      </c>
      <c r="L60" s="1">
        <v>23</v>
      </c>
      <c r="M60" s="1">
        <v>26</v>
      </c>
      <c r="N60" s="1">
        <v>29</v>
      </c>
      <c r="O60" s="1">
        <v>26</v>
      </c>
      <c r="P60" s="6">
        <v>25</v>
      </c>
      <c r="Q60" s="6">
        <v>25</v>
      </c>
      <c r="R60" s="6">
        <v>22</v>
      </c>
      <c r="S60" s="6">
        <v>11</v>
      </c>
      <c r="T60" s="6">
        <v>16</v>
      </c>
      <c r="U60" s="6">
        <v>12</v>
      </c>
      <c r="V60" s="6">
        <v>11</v>
      </c>
      <c r="W60" s="6">
        <v>8</v>
      </c>
      <c r="X60" s="6">
        <v>9</v>
      </c>
      <c r="Y60" s="6">
        <v>14</v>
      </c>
      <c r="Z60" s="6">
        <v>7</v>
      </c>
      <c r="AA60" s="6">
        <v>1</v>
      </c>
    </row>
    <row r="61" spans="1:30" ht="12.75" customHeight="1" x14ac:dyDescent="0.2">
      <c r="B61" s="1" t="s">
        <v>71</v>
      </c>
      <c r="C61" s="1" t="s">
        <v>30</v>
      </c>
      <c r="D61" s="1" t="s">
        <v>78</v>
      </c>
      <c r="F61" s="1" t="s">
        <v>79</v>
      </c>
      <c r="G61" s="1" t="s">
        <v>26</v>
      </c>
      <c r="O61" s="1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>
        <v>3</v>
      </c>
      <c r="AD61" s="33" t="s">
        <v>356</v>
      </c>
    </row>
    <row r="62" spans="1:30" ht="12.75" customHeight="1" x14ac:dyDescent="0.2">
      <c r="B62" s="1" t="s">
        <v>82</v>
      </c>
      <c r="C62" s="1" t="s">
        <v>30</v>
      </c>
      <c r="D62" s="1" t="s">
        <v>83</v>
      </c>
      <c r="F62" s="1" t="s">
        <v>84</v>
      </c>
      <c r="H62" s="1">
        <v>16</v>
      </c>
      <c r="I62" s="1">
        <v>16</v>
      </c>
      <c r="J62" s="1">
        <v>13</v>
      </c>
      <c r="K62" s="1">
        <v>11</v>
      </c>
      <c r="L62" s="1">
        <v>19</v>
      </c>
      <c r="M62" s="1">
        <v>28</v>
      </c>
      <c r="N62" s="1">
        <v>26</v>
      </c>
      <c r="O62" s="1">
        <v>22</v>
      </c>
      <c r="P62" s="6">
        <v>26</v>
      </c>
      <c r="Q62" s="6">
        <v>21</v>
      </c>
      <c r="R62" s="6">
        <v>14</v>
      </c>
      <c r="S62" s="6">
        <v>5</v>
      </c>
      <c r="T62" s="6"/>
      <c r="U62" s="6"/>
      <c r="V62" s="6"/>
      <c r="W62" s="6"/>
      <c r="X62" s="6"/>
      <c r="Y62" s="6"/>
      <c r="Z62" s="6"/>
      <c r="AA62" s="6"/>
    </row>
    <row r="63" spans="1:30" ht="12.75" customHeight="1" x14ac:dyDescent="0.2">
      <c r="B63" s="1" t="s">
        <v>82</v>
      </c>
      <c r="C63" s="1" t="s">
        <v>11</v>
      </c>
      <c r="D63" s="1" t="s">
        <v>85</v>
      </c>
      <c r="F63" s="1" t="s">
        <v>82</v>
      </c>
      <c r="J63" s="1">
        <v>1</v>
      </c>
      <c r="O63" s="1"/>
      <c r="P63" s="6"/>
      <c r="Q63" s="6"/>
      <c r="R63" s="6"/>
      <c r="S63" s="6">
        <v>1</v>
      </c>
      <c r="T63" s="6">
        <v>1</v>
      </c>
      <c r="U63" s="6">
        <v>1</v>
      </c>
      <c r="V63" s="6"/>
      <c r="W63" s="6"/>
      <c r="X63" s="6"/>
      <c r="Y63" s="6">
        <v>1</v>
      </c>
      <c r="Z63" s="6">
        <v>1</v>
      </c>
      <c r="AA63" s="6">
        <v>1</v>
      </c>
    </row>
    <row r="64" spans="1:30" ht="12.75" customHeight="1" x14ac:dyDescent="0.2">
      <c r="B64" s="1" t="s">
        <v>82</v>
      </c>
      <c r="C64" s="1" t="s">
        <v>30</v>
      </c>
      <c r="D64" s="1" t="s">
        <v>85</v>
      </c>
      <c r="F64" s="1" t="s">
        <v>82</v>
      </c>
      <c r="H64" s="1">
        <v>14</v>
      </c>
      <c r="I64" s="1">
        <v>13</v>
      </c>
      <c r="J64" s="1">
        <v>10</v>
      </c>
      <c r="K64" s="1">
        <v>9</v>
      </c>
      <c r="L64" s="1">
        <v>19</v>
      </c>
      <c r="M64" s="1">
        <v>21</v>
      </c>
      <c r="N64" s="1">
        <v>20</v>
      </c>
      <c r="O64" s="1">
        <v>20</v>
      </c>
      <c r="P64" s="6">
        <v>29</v>
      </c>
      <c r="Q64" s="6">
        <v>23</v>
      </c>
      <c r="R64" s="6">
        <v>23</v>
      </c>
      <c r="S64" s="6">
        <v>27</v>
      </c>
      <c r="T64" s="6">
        <v>20</v>
      </c>
      <c r="U64" s="6">
        <v>14</v>
      </c>
      <c r="V64" s="6">
        <v>20</v>
      </c>
      <c r="W64" s="6">
        <v>20</v>
      </c>
      <c r="X64" s="6">
        <v>15</v>
      </c>
      <c r="Y64" s="6">
        <v>15</v>
      </c>
      <c r="Z64" s="6">
        <v>16</v>
      </c>
      <c r="AA64" s="6">
        <v>13</v>
      </c>
    </row>
    <row r="65" spans="1:30" ht="12.75" customHeight="1" x14ac:dyDescent="0.2">
      <c r="B65" s="1" t="s">
        <v>82</v>
      </c>
      <c r="C65" s="1" t="s">
        <v>30</v>
      </c>
      <c r="D65" s="1" t="s">
        <v>86</v>
      </c>
      <c r="F65" s="7" t="s">
        <v>87</v>
      </c>
      <c r="G65" s="1" t="s">
        <v>26</v>
      </c>
      <c r="O65" s="1"/>
      <c r="P65" s="6">
        <v>1</v>
      </c>
      <c r="Q65" s="6"/>
      <c r="R65" s="6"/>
      <c r="S65" s="6"/>
      <c r="T65" s="6"/>
      <c r="U65" s="6">
        <v>1</v>
      </c>
      <c r="V65" s="6">
        <v>2</v>
      </c>
      <c r="W65" s="6">
        <v>1</v>
      </c>
      <c r="X65" s="6">
        <v>1</v>
      </c>
      <c r="Y65" s="6">
        <v>1</v>
      </c>
      <c r="Z65" s="6"/>
      <c r="AA65" s="6">
        <v>1</v>
      </c>
    </row>
    <row r="66" spans="1:30" ht="12.75" customHeight="1" x14ac:dyDescent="0.2">
      <c r="B66" s="1" t="s">
        <v>88</v>
      </c>
      <c r="C66" s="1" t="s">
        <v>30</v>
      </c>
      <c r="D66" s="1" t="s">
        <v>399</v>
      </c>
      <c r="F66" s="7" t="s">
        <v>403</v>
      </c>
      <c r="H66" s="1">
        <v>9</v>
      </c>
      <c r="I66" s="1">
        <v>9</v>
      </c>
      <c r="J66" s="1">
        <v>7</v>
      </c>
      <c r="K66" s="1">
        <v>9</v>
      </c>
      <c r="L66" s="1">
        <v>7</v>
      </c>
      <c r="M66" s="1">
        <v>1</v>
      </c>
      <c r="O66" s="1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30" ht="12.75" customHeight="1" x14ac:dyDescent="0.2">
      <c r="B67" s="1" t="s">
        <v>88</v>
      </c>
      <c r="C67" s="1" t="s">
        <v>11</v>
      </c>
      <c r="D67" s="1" t="s">
        <v>89</v>
      </c>
      <c r="F67" s="1" t="s">
        <v>88</v>
      </c>
      <c r="O67" s="1"/>
      <c r="P67" s="6"/>
      <c r="Q67" s="6"/>
      <c r="R67" s="6"/>
      <c r="S67" s="6"/>
      <c r="T67" s="6"/>
      <c r="U67" s="6">
        <v>1</v>
      </c>
      <c r="V67" s="6"/>
      <c r="W67" s="6">
        <v>1</v>
      </c>
      <c r="X67" s="6"/>
      <c r="Y67" s="6"/>
      <c r="Z67" s="6">
        <v>1</v>
      </c>
      <c r="AA67" s="6">
        <v>1</v>
      </c>
    </row>
    <row r="68" spans="1:30" ht="12.75" customHeight="1" x14ac:dyDescent="0.2">
      <c r="B68" s="1" t="s">
        <v>88</v>
      </c>
      <c r="C68" s="1" t="s">
        <v>30</v>
      </c>
      <c r="D68" s="1" t="s">
        <v>89</v>
      </c>
      <c r="F68" s="1" t="s">
        <v>88</v>
      </c>
      <c r="H68" s="1">
        <v>15</v>
      </c>
      <c r="I68" s="1">
        <v>7</v>
      </c>
      <c r="J68" s="1">
        <v>8</v>
      </c>
      <c r="K68" s="1">
        <v>8</v>
      </c>
      <c r="L68" s="1">
        <v>10</v>
      </c>
      <c r="M68" s="1">
        <v>16</v>
      </c>
      <c r="N68" s="1">
        <v>25</v>
      </c>
      <c r="O68" s="1">
        <v>33</v>
      </c>
      <c r="P68" s="6">
        <v>32</v>
      </c>
      <c r="Q68" s="6">
        <v>33</v>
      </c>
      <c r="R68" s="6">
        <v>29</v>
      </c>
      <c r="S68" s="6">
        <v>24</v>
      </c>
      <c r="T68" s="6">
        <v>22</v>
      </c>
      <c r="U68" s="6">
        <v>14</v>
      </c>
      <c r="V68" s="6">
        <v>18</v>
      </c>
      <c r="W68" s="6">
        <v>16</v>
      </c>
      <c r="X68" s="6">
        <v>20</v>
      </c>
      <c r="Y68" s="6">
        <v>21</v>
      </c>
      <c r="Z68" s="6">
        <v>21</v>
      </c>
      <c r="AA68" s="6">
        <v>18</v>
      </c>
    </row>
    <row r="69" spans="1:30" ht="12.75" customHeight="1" x14ac:dyDescent="0.2">
      <c r="B69" s="1" t="s">
        <v>90</v>
      </c>
      <c r="C69" s="1" t="s">
        <v>11</v>
      </c>
      <c r="D69" s="1" t="s">
        <v>91</v>
      </c>
      <c r="F69" s="1" t="s">
        <v>90</v>
      </c>
      <c r="G69" s="1" t="s">
        <v>26</v>
      </c>
      <c r="O69" s="1"/>
      <c r="P69" s="6"/>
      <c r="Q69" s="6">
        <v>1</v>
      </c>
      <c r="R69" s="6">
        <v>1</v>
      </c>
      <c r="S69" s="6">
        <v>3</v>
      </c>
      <c r="T69" s="6">
        <v>2</v>
      </c>
      <c r="U69" s="6">
        <v>2</v>
      </c>
      <c r="V69" s="6"/>
      <c r="W69" s="6"/>
      <c r="X69" s="6">
        <v>1</v>
      </c>
      <c r="Y69" s="6">
        <v>1</v>
      </c>
      <c r="Z69" s="6">
        <v>1</v>
      </c>
      <c r="AA69" s="6">
        <v>1</v>
      </c>
    </row>
    <row r="70" spans="1:30" ht="12.75" customHeight="1" x14ac:dyDescent="0.2">
      <c r="B70" s="1" t="s">
        <v>90</v>
      </c>
      <c r="C70" s="1" t="s">
        <v>30</v>
      </c>
      <c r="D70" s="1" t="s">
        <v>91</v>
      </c>
      <c r="F70" s="1" t="s">
        <v>90</v>
      </c>
      <c r="H70" s="1">
        <v>9</v>
      </c>
      <c r="I70" s="1">
        <v>9</v>
      </c>
      <c r="J70" s="1">
        <v>6</v>
      </c>
      <c r="K70" s="1">
        <v>11</v>
      </c>
      <c r="L70" s="1">
        <v>17</v>
      </c>
      <c r="M70" s="1">
        <v>18</v>
      </c>
      <c r="N70" s="1">
        <v>20</v>
      </c>
      <c r="O70" s="1">
        <v>18</v>
      </c>
      <c r="P70" s="6">
        <v>13</v>
      </c>
      <c r="Q70" s="6">
        <v>14</v>
      </c>
      <c r="R70" s="6">
        <v>16</v>
      </c>
      <c r="S70" s="6">
        <v>11</v>
      </c>
      <c r="T70" s="6">
        <v>9</v>
      </c>
      <c r="U70" s="6">
        <v>6</v>
      </c>
      <c r="V70" s="6">
        <v>9</v>
      </c>
      <c r="W70" s="6">
        <v>9</v>
      </c>
      <c r="X70" s="6">
        <v>11</v>
      </c>
      <c r="Y70" s="6">
        <v>10</v>
      </c>
      <c r="Z70" s="6">
        <v>16</v>
      </c>
      <c r="AA70" s="6">
        <v>14</v>
      </c>
    </row>
    <row r="71" spans="1:30" ht="12.75" customHeight="1" x14ac:dyDescent="0.2">
      <c r="B71" s="1" t="s">
        <v>90</v>
      </c>
      <c r="C71" s="1" t="s">
        <v>30</v>
      </c>
      <c r="D71" s="1" t="s">
        <v>92</v>
      </c>
      <c r="F71" s="7" t="s">
        <v>93</v>
      </c>
      <c r="H71" s="1">
        <v>8</v>
      </c>
      <c r="I71" s="1">
        <v>17</v>
      </c>
      <c r="J71" s="1">
        <v>14</v>
      </c>
      <c r="K71" s="1">
        <v>16</v>
      </c>
      <c r="L71" s="1">
        <v>22</v>
      </c>
      <c r="M71" s="1">
        <v>25</v>
      </c>
      <c r="N71" s="1">
        <v>32</v>
      </c>
      <c r="O71" s="1">
        <v>30</v>
      </c>
      <c r="P71" s="6">
        <v>31</v>
      </c>
      <c r="Q71" s="6">
        <v>32</v>
      </c>
      <c r="R71" s="6">
        <v>22</v>
      </c>
      <c r="S71" s="6">
        <v>16</v>
      </c>
      <c r="T71" s="6">
        <v>22</v>
      </c>
      <c r="U71" s="6">
        <v>19</v>
      </c>
      <c r="V71" s="6">
        <v>18</v>
      </c>
      <c r="W71" s="6">
        <v>11</v>
      </c>
      <c r="X71" s="6">
        <v>7</v>
      </c>
      <c r="Y71" s="6">
        <v>9</v>
      </c>
      <c r="Z71" s="6">
        <v>7</v>
      </c>
      <c r="AA71" s="6">
        <v>13</v>
      </c>
    </row>
    <row r="72" spans="1:30" ht="12.75" customHeight="1" x14ac:dyDescent="0.2">
      <c r="O72" s="1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30" ht="12.75" customHeight="1" x14ac:dyDescent="0.2">
      <c r="B73" s="1" t="s">
        <v>94</v>
      </c>
      <c r="C73" s="1" t="s">
        <v>11</v>
      </c>
      <c r="D73" s="1" t="s">
        <v>95</v>
      </c>
      <c r="F73" s="1" t="s">
        <v>96</v>
      </c>
      <c r="N73" s="1">
        <v>1</v>
      </c>
      <c r="O73" s="1">
        <v>1</v>
      </c>
      <c r="P73" s="6"/>
      <c r="Q73" s="6"/>
      <c r="R73" s="6"/>
      <c r="S73" s="6"/>
      <c r="T73" s="6"/>
      <c r="U73" s="6"/>
      <c r="V73" s="6"/>
      <c r="W73" s="6">
        <v>1</v>
      </c>
      <c r="X73" s="6">
        <v>1</v>
      </c>
      <c r="Y73" s="6">
        <v>1</v>
      </c>
      <c r="Z73" s="6"/>
      <c r="AA73" s="6"/>
      <c r="AD73" s="33" t="s">
        <v>349</v>
      </c>
    </row>
    <row r="74" spans="1:30" ht="12.75" customHeight="1" x14ac:dyDescent="0.2">
      <c r="B74" s="1" t="s">
        <v>94</v>
      </c>
      <c r="C74" s="1" t="s">
        <v>30</v>
      </c>
      <c r="D74" s="1" t="s">
        <v>95</v>
      </c>
      <c r="F74" s="1" t="s">
        <v>96</v>
      </c>
      <c r="M74" s="1">
        <v>2</v>
      </c>
      <c r="N74" s="1">
        <v>3</v>
      </c>
      <c r="O74" s="1">
        <v>2</v>
      </c>
      <c r="P74" s="6">
        <v>1</v>
      </c>
      <c r="Q74" s="6">
        <v>1</v>
      </c>
      <c r="R74" s="6"/>
      <c r="S74" s="6"/>
      <c r="T74" s="6">
        <v>2</v>
      </c>
      <c r="U74" s="6">
        <v>1</v>
      </c>
      <c r="V74" s="6">
        <v>2</v>
      </c>
      <c r="W74" s="6">
        <v>1</v>
      </c>
      <c r="X74" s="6">
        <v>1</v>
      </c>
      <c r="Y74" s="6">
        <v>2</v>
      </c>
      <c r="Z74" s="6">
        <v>2</v>
      </c>
      <c r="AA74" s="6"/>
      <c r="AD74" s="33" t="s">
        <v>349</v>
      </c>
    </row>
    <row r="75" spans="1:30" ht="12.75" customHeight="1" x14ac:dyDescent="0.2">
      <c r="B75" s="22" t="s">
        <v>94</v>
      </c>
      <c r="C75" s="22" t="s">
        <v>30</v>
      </c>
      <c r="D75" s="22" t="s">
        <v>97</v>
      </c>
      <c r="E75" s="22"/>
      <c r="F75" s="22" t="s">
        <v>98</v>
      </c>
      <c r="I75" s="1">
        <v>1</v>
      </c>
      <c r="J75" s="1">
        <v>2</v>
      </c>
      <c r="K75" s="1">
        <v>1</v>
      </c>
      <c r="L75" s="1">
        <v>3</v>
      </c>
      <c r="M75" s="1">
        <v>1</v>
      </c>
      <c r="O75" s="1"/>
      <c r="P75" s="6">
        <v>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30" ht="12.75" customHeight="1" x14ac:dyDescent="0.2">
      <c r="B76" s="1" t="s">
        <v>94</v>
      </c>
      <c r="C76" s="1" t="s">
        <v>11</v>
      </c>
      <c r="D76" s="1" t="s">
        <v>99</v>
      </c>
      <c r="F76" s="1" t="s">
        <v>100</v>
      </c>
      <c r="H76" s="1">
        <v>144</v>
      </c>
      <c r="I76" s="1">
        <v>172</v>
      </c>
      <c r="J76" s="1">
        <v>179</v>
      </c>
      <c r="K76" s="1">
        <v>207</v>
      </c>
      <c r="L76" s="1">
        <v>185</v>
      </c>
      <c r="M76" s="1">
        <v>208</v>
      </c>
      <c r="N76" s="1">
        <v>255</v>
      </c>
      <c r="O76" s="1">
        <v>261</v>
      </c>
      <c r="P76" s="6">
        <v>319</v>
      </c>
      <c r="Q76" s="6">
        <v>366</v>
      </c>
      <c r="R76" s="6">
        <v>357</v>
      </c>
      <c r="S76" s="6">
        <v>315</v>
      </c>
      <c r="T76" s="6">
        <v>285</v>
      </c>
      <c r="U76" s="6">
        <v>297</v>
      </c>
      <c r="V76" s="6">
        <v>284</v>
      </c>
      <c r="W76" s="6">
        <v>352</v>
      </c>
      <c r="X76" s="6">
        <v>329</v>
      </c>
      <c r="Y76" s="6">
        <v>331</v>
      </c>
      <c r="Z76" s="6">
        <v>363</v>
      </c>
      <c r="AA76" s="6">
        <v>367</v>
      </c>
    </row>
    <row r="77" spans="1:30" ht="12.75" customHeight="1" x14ac:dyDescent="0.2">
      <c r="O77" s="1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30" ht="12.75" customHeight="1" thickBot="1" x14ac:dyDescent="0.25">
      <c r="C78" s="40"/>
      <c r="F78" s="1" t="s">
        <v>101</v>
      </c>
      <c r="H78" s="40">
        <v>67</v>
      </c>
      <c r="I78" s="1">
        <v>72</v>
      </c>
      <c r="J78" s="1">
        <v>89</v>
      </c>
      <c r="K78" s="1">
        <v>114</v>
      </c>
      <c r="L78" s="1">
        <v>141</v>
      </c>
      <c r="M78" s="1">
        <v>143</v>
      </c>
      <c r="N78" s="6">
        <v>139</v>
      </c>
      <c r="O78" s="6">
        <v>136</v>
      </c>
      <c r="P78" s="6">
        <v>107</v>
      </c>
      <c r="Q78" s="6">
        <v>136</v>
      </c>
      <c r="R78" s="6">
        <v>134</v>
      </c>
      <c r="S78" s="6">
        <v>130</v>
      </c>
      <c r="T78" s="6">
        <v>112</v>
      </c>
      <c r="U78" s="6">
        <v>124</v>
      </c>
      <c r="V78" s="6">
        <v>133</v>
      </c>
      <c r="W78" s="6">
        <v>152</v>
      </c>
      <c r="X78" s="6">
        <v>144</v>
      </c>
      <c r="Y78" s="6">
        <v>68</v>
      </c>
      <c r="Z78" s="6">
        <v>68</v>
      </c>
      <c r="AA78" s="6">
        <v>55</v>
      </c>
    </row>
    <row r="79" spans="1:30" ht="12.75" customHeight="1" thickTop="1" x14ac:dyDescent="0.2">
      <c r="A79" s="9" t="s">
        <v>102</v>
      </c>
      <c r="B79" s="10"/>
      <c r="D79" s="10"/>
      <c r="E79" s="10"/>
      <c r="F79" s="9"/>
      <c r="H79" s="11">
        <f t="shared" ref="H79:AA79" si="0">SUM(H5:H76)</f>
        <v>2179</v>
      </c>
      <c r="I79" s="11">
        <f t="shared" si="0"/>
        <v>2237</v>
      </c>
      <c r="J79" s="11">
        <f t="shared" ref="J79" si="1">SUM(J5:J76)</f>
        <v>2271</v>
      </c>
      <c r="K79" s="11">
        <f t="shared" ref="K79" si="2">SUM(K5:K76)</f>
        <v>2523</v>
      </c>
      <c r="L79" s="11">
        <f t="shared" si="0"/>
        <v>2675</v>
      </c>
      <c r="M79" s="11">
        <f t="shared" si="0"/>
        <v>2732</v>
      </c>
      <c r="N79" s="11">
        <f t="shared" si="0"/>
        <v>2843</v>
      </c>
      <c r="O79" s="11">
        <f t="shared" si="0"/>
        <v>2889</v>
      </c>
      <c r="P79" s="11">
        <f t="shared" si="0"/>
        <v>2843</v>
      </c>
      <c r="Q79" s="11">
        <f t="shared" si="0"/>
        <v>2837</v>
      </c>
      <c r="R79" s="11">
        <f t="shared" si="0"/>
        <v>2806</v>
      </c>
      <c r="S79" s="11">
        <f t="shared" si="0"/>
        <v>2645</v>
      </c>
      <c r="T79" s="11">
        <f t="shared" si="0"/>
        <v>2380</v>
      </c>
      <c r="U79" s="11">
        <f t="shared" si="0"/>
        <v>2225</v>
      </c>
      <c r="V79" s="11">
        <f t="shared" si="0"/>
        <v>2217</v>
      </c>
      <c r="W79" s="11">
        <f t="shared" si="0"/>
        <v>2324</v>
      </c>
      <c r="X79" s="11">
        <f t="shared" si="0"/>
        <v>2291</v>
      </c>
      <c r="Y79" s="11">
        <f t="shared" si="0"/>
        <v>2161</v>
      </c>
      <c r="Z79" s="11">
        <f t="shared" si="0"/>
        <v>2121</v>
      </c>
      <c r="AA79" s="11">
        <f t="shared" si="0"/>
        <v>2030</v>
      </c>
    </row>
    <row r="80" spans="1:30" ht="12.75" customHeight="1" x14ac:dyDescent="0.2">
      <c r="O80" s="1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37" ht="12.75" customHeight="1" x14ac:dyDescent="0.2">
      <c r="A81" s="5" t="s">
        <v>103</v>
      </c>
      <c r="O81" s="1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37" ht="12.75" customHeight="1" x14ac:dyDescent="0.2">
      <c r="B82" s="1" t="s">
        <v>32</v>
      </c>
      <c r="C82" s="1" t="s">
        <v>11</v>
      </c>
      <c r="D82" s="1" t="s">
        <v>104</v>
      </c>
      <c r="E82" s="1" t="s">
        <v>105</v>
      </c>
      <c r="F82" s="1" t="s">
        <v>106</v>
      </c>
      <c r="H82" s="1">
        <v>45</v>
      </c>
      <c r="I82" s="1">
        <v>33</v>
      </c>
      <c r="J82" s="1">
        <v>43</v>
      </c>
      <c r="K82" s="1">
        <v>43</v>
      </c>
      <c r="L82" s="1">
        <v>49</v>
      </c>
      <c r="M82" s="1">
        <v>48</v>
      </c>
      <c r="N82" s="1">
        <v>41</v>
      </c>
      <c r="O82" s="1">
        <v>35</v>
      </c>
      <c r="P82" s="6">
        <v>37</v>
      </c>
      <c r="Q82" s="6">
        <v>41</v>
      </c>
      <c r="R82" s="6">
        <v>46</v>
      </c>
      <c r="S82" s="6">
        <v>53</v>
      </c>
      <c r="T82" s="6">
        <v>61</v>
      </c>
      <c r="U82" s="6">
        <v>95</v>
      </c>
      <c r="V82" s="6">
        <v>76</v>
      </c>
      <c r="W82" s="6">
        <v>83</v>
      </c>
      <c r="X82" s="6">
        <v>67</v>
      </c>
      <c r="Y82" s="6">
        <v>63</v>
      </c>
      <c r="Z82" s="6">
        <v>65</v>
      </c>
      <c r="AA82" s="6">
        <v>53</v>
      </c>
      <c r="AC82" s="33" t="s">
        <v>357</v>
      </c>
    </row>
    <row r="83" spans="1:37" ht="12.75" customHeight="1" x14ac:dyDescent="0.2">
      <c r="B83" s="1" t="s">
        <v>32</v>
      </c>
      <c r="C83" s="1" t="s">
        <v>11</v>
      </c>
      <c r="D83" s="1" t="s">
        <v>104</v>
      </c>
      <c r="F83" s="1" t="s">
        <v>106</v>
      </c>
      <c r="H83" s="1">
        <v>24</v>
      </c>
      <c r="I83" s="1">
        <v>29</v>
      </c>
      <c r="J83" s="1">
        <v>35</v>
      </c>
      <c r="K83" s="1">
        <v>39</v>
      </c>
      <c r="L83" s="1">
        <v>28</v>
      </c>
      <c r="M83" s="1">
        <v>24</v>
      </c>
      <c r="N83" s="1">
        <v>23</v>
      </c>
      <c r="O83" s="1">
        <v>18</v>
      </c>
      <c r="P83" s="6">
        <v>21</v>
      </c>
      <c r="Q83" s="6">
        <v>12</v>
      </c>
      <c r="R83" s="6">
        <v>14</v>
      </c>
      <c r="S83" s="6">
        <v>31</v>
      </c>
      <c r="T83" s="6">
        <v>44</v>
      </c>
      <c r="U83" s="6">
        <v>18</v>
      </c>
      <c r="V83" s="6">
        <v>32</v>
      </c>
      <c r="W83" s="6">
        <v>13</v>
      </c>
      <c r="X83" s="6">
        <v>33</v>
      </c>
      <c r="Y83" s="6">
        <v>26</v>
      </c>
      <c r="Z83" s="6">
        <v>27</v>
      </c>
      <c r="AA83" s="6">
        <v>28</v>
      </c>
      <c r="AC83" s="33" t="s">
        <v>358</v>
      </c>
      <c r="AD83" s="33" t="s">
        <v>359</v>
      </c>
    </row>
    <row r="84" spans="1:37" ht="12" customHeight="1" x14ac:dyDescent="0.2">
      <c r="O84" s="1"/>
    </row>
    <row r="85" spans="1:37" ht="12.75" customHeight="1" x14ac:dyDescent="0.2">
      <c r="B85" s="1" t="s">
        <v>46</v>
      </c>
      <c r="C85" s="1" t="s">
        <v>11</v>
      </c>
      <c r="D85" s="1" t="s">
        <v>107</v>
      </c>
      <c r="E85" s="1" t="s">
        <v>105</v>
      </c>
      <c r="F85" s="1" t="s">
        <v>108</v>
      </c>
      <c r="H85" s="1">
        <v>1</v>
      </c>
      <c r="I85" s="1">
        <v>1</v>
      </c>
      <c r="J85" s="1">
        <v>1</v>
      </c>
      <c r="L85" s="1">
        <v>1</v>
      </c>
      <c r="M85" s="1">
        <v>1</v>
      </c>
      <c r="N85" s="1">
        <v>2</v>
      </c>
      <c r="O85" s="1">
        <v>1</v>
      </c>
      <c r="P85" s="6">
        <v>3</v>
      </c>
      <c r="Q85" s="6">
        <v>1</v>
      </c>
      <c r="R85" s="6"/>
      <c r="S85" s="6">
        <v>1</v>
      </c>
      <c r="T85" s="6"/>
      <c r="U85" s="6">
        <v>2</v>
      </c>
      <c r="V85" s="6"/>
      <c r="W85" s="6">
        <v>3</v>
      </c>
      <c r="X85" s="6">
        <v>8</v>
      </c>
      <c r="Y85" s="6">
        <v>5</v>
      </c>
      <c r="Z85" s="6">
        <v>3</v>
      </c>
      <c r="AA85" s="6">
        <v>6</v>
      </c>
    </row>
    <row r="86" spans="1:37" ht="12.75" customHeight="1" x14ac:dyDescent="0.2">
      <c r="B86" s="1" t="s">
        <v>46</v>
      </c>
      <c r="C86" s="1" t="s">
        <v>11</v>
      </c>
      <c r="D86" s="1" t="s">
        <v>107</v>
      </c>
      <c r="F86" s="1" t="s">
        <v>108</v>
      </c>
      <c r="H86" s="1">
        <v>1</v>
      </c>
      <c r="I86" s="1">
        <v>1</v>
      </c>
      <c r="K86" s="1">
        <v>1</v>
      </c>
      <c r="L86" s="1">
        <v>1</v>
      </c>
      <c r="M86" s="1">
        <v>1</v>
      </c>
      <c r="O86" s="1"/>
      <c r="P86" s="6"/>
      <c r="Q86" s="6"/>
      <c r="R86" s="6">
        <v>2</v>
      </c>
      <c r="S86" s="6">
        <v>2</v>
      </c>
      <c r="T86" s="6">
        <v>2</v>
      </c>
      <c r="U86" s="6">
        <v>3</v>
      </c>
      <c r="V86" s="6">
        <v>5</v>
      </c>
      <c r="W86" s="6">
        <v>4</v>
      </c>
      <c r="X86" s="6">
        <v>4</v>
      </c>
      <c r="Y86" s="6">
        <v>5</v>
      </c>
      <c r="Z86" s="6">
        <v>5</v>
      </c>
      <c r="AA86" s="6">
        <v>5</v>
      </c>
      <c r="AC86" s="33" t="s">
        <v>360</v>
      </c>
      <c r="AD86" s="33" t="s">
        <v>361</v>
      </c>
    </row>
    <row r="87" spans="1:37" ht="12.75" customHeight="1" x14ac:dyDescent="0.2">
      <c r="B87" s="1" t="s">
        <v>46</v>
      </c>
      <c r="C87" s="1" t="s">
        <v>11</v>
      </c>
      <c r="D87" s="1" t="s">
        <v>109</v>
      </c>
      <c r="E87" s="1" t="s">
        <v>105</v>
      </c>
      <c r="F87" s="1" t="s">
        <v>110</v>
      </c>
      <c r="H87" s="1">
        <v>1</v>
      </c>
      <c r="K87" s="1">
        <v>4</v>
      </c>
      <c r="L87" s="1">
        <v>2</v>
      </c>
      <c r="N87" s="1">
        <v>2</v>
      </c>
      <c r="O87" s="1">
        <v>5</v>
      </c>
      <c r="P87" s="6">
        <v>5</v>
      </c>
      <c r="Q87" s="6">
        <v>2</v>
      </c>
      <c r="R87" s="6">
        <v>2</v>
      </c>
      <c r="S87" s="6">
        <v>2</v>
      </c>
      <c r="T87" s="6">
        <v>2</v>
      </c>
      <c r="U87" s="6">
        <v>5</v>
      </c>
      <c r="V87" s="6">
        <v>4</v>
      </c>
      <c r="W87" s="6">
        <v>5</v>
      </c>
      <c r="X87" s="6">
        <v>2</v>
      </c>
      <c r="Y87" s="6">
        <v>1</v>
      </c>
      <c r="Z87" s="6"/>
      <c r="AA87" s="6"/>
    </row>
    <row r="88" spans="1:37" ht="12.75" customHeight="1" x14ac:dyDescent="0.2">
      <c r="B88" s="1" t="s">
        <v>46</v>
      </c>
      <c r="C88" s="1" t="s">
        <v>11</v>
      </c>
      <c r="D88" s="1" t="s">
        <v>109</v>
      </c>
      <c r="F88" s="1" t="s">
        <v>110</v>
      </c>
      <c r="H88" s="1">
        <v>1</v>
      </c>
      <c r="I88" s="1">
        <v>2</v>
      </c>
      <c r="J88" s="1">
        <v>2</v>
      </c>
      <c r="K88" s="1">
        <v>2</v>
      </c>
      <c r="L88" s="1">
        <v>1</v>
      </c>
      <c r="M88" s="1">
        <v>2</v>
      </c>
      <c r="N88" s="1">
        <v>1</v>
      </c>
      <c r="O88" s="1"/>
      <c r="P88" s="6"/>
      <c r="Q88" s="6">
        <v>2</v>
      </c>
      <c r="R88" s="6">
        <v>3</v>
      </c>
      <c r="S88" s="6">
        <v>2</v>
      </c>
      <c r="T88" s="6">
        <v>3</v>
      </c>
      <c r="U88" s="6">
        <v>2</v>
      </c>
      <c r="V88" s="6">
        <v>3</v>
      </c>
      <c r="W88" s="6">
        <v>2</v>
      </c>
      <c r="X88" s="6"/>
      <c r="Y88" s="6">
        <v>1</v>
      </c>
      <c r="Z88" s="6"/>
      <c r="AA88" s="6"/>
    </row>
    <row r="89" spans="1:37" ht="12.75" customHeight="1" x14ac:dyDescent="0.2">
      <c r="B89" s="1" t="s">
        <v>46</v>
      </c>
      <c r="C89" s="1" t="s">
        <v>11</v>
      </c>
      <c r="D89" s="1" t="s">
        <v>111</v>
      </c>
      <c r="E89" s="1" t="s">
        <v>105</v>
      </c>
      <c r="F89" s="1" t="s">
        <v>112</v>
      </c>
      <c r="H89" s="1">
        <v>11</v>
      </c>
      <c r="I89" s="1">
        <v>7</v>
      </c>
      <c r="J89" s="1">
        <v>11</v>
      </c>
      <c r="K89" s="1">
        <v>6</v>
      </c>
      <c r="L89" s="1">
        <v>13</v>
      </c>
      <c r="M89" s="1">
        <v>12</v>
      </c>
      <c r="N89" s="1">
        <v>8</v>
      </c>
      <c r="O89" s="1">
        <v>10</v>
      </c>
      <c r="P89" s="6">
        <v>11</v>
      </c>
      <c r="Q89" s="6">
        <v>6</v>
      </c>
      <c r="R89" s="6">
        <v>8</v>
      </c>
      <c r="S89" s="6">
        <v>14</v>
      </c>
      <c r="T89" s="6">
        <v>23</v>
      </c>
      <c r="U89" s="6">
        <v>31</v>
      </c>
      <c r="V89" s="6">
        <v>25</v>
      </c>
      <c r="W89" s="6">
        <v>20</v>
      </c>
      <c r="X89" s="6">
        <v>18</v>
      </c>
      <c r="Y89" s="6">
        <v>22</v>
      </c>
      <c r="Z89" s="6">
        <v>22</v>
      </c>
      <c r="AA89" s="6">
        <v>18</v>
      </c>
    </row>
    <row r="90" spans="1:37" ht="12.75" customHeight="1" x14ac:dyDescent="0.2">
      <c r="B90" s="1" t="s">
        <v>46</v>
      </c>
      <c r="C90" s="1" t="s">
        <v>11</v>
      </c>
      <c r="D90" s="1" t="s">
        <v>111</v>
      </c>
      <c r="F90" s="1" t="s">
        <v>112</v>
      </c>
      <c r="H90" s="1">
        <v>7</v>
      </c>
      <c r="I90" s="1">
        <v>9</v>
      </c>
      <c r="J90" s="1">
        <v>8</v>
      </c>
      <c r="K90" s="1">
        <v>10</v>
      </c>
      <c r="L90" s="1">
        <v>7</v>
      </c>
      <c r="M90" s="1">
        <v>6</v>
      </c>
      <c r="N90" s="1">
        <v>3</v>
      </c>
      <c r="O90" s="1">
        <v>6</v>
      </c>
      <c r="P90" s="6">
        <v>6</v>
      </c>
      <c r="Q90" s="6">
        <v>13</v>
      </c>
      <c r="R90" s="6">
        <v>26</v>
      </c>
      <c r="S90" s="6">
        <v>29</v>
      </c>
      <c r="T90" s="6">
        <v>28</v>
      </c>
      <c r="U90" s="6">
        <v>25</v>
      </c>
      <c r="V90" s="6">
        <v>28</v>
      </c>
      <c r="W90" s="6">
        <v>23</v>
      </c>
      <c r="X90" s="6">
        <v>25</v>
      </c>
      <c r="Y90" s="6">
        <v>31</v>
      </c>
      <c r="Z90" s="6">
        <v>29</v>
      </c>
      <c r="AA90" s="6">
        <v>24</v>
      </c>
      <c r="AC90" s="33" t="s">
        <v>362</v>
      </c>
      <c r="AD90" s="33" t="s">
        <v>363</v>
      </c>
    </row>
    <row r="91" spans="1:37" ht="12.75" customHeight="1" x14ac:dyDescent="0.2">
      <c r="B91" s="1" t="s">
        <v>46</v>
      </c>
      <c r="C91" s="1" t="s">
        <v>11</v>
      </c>
      <c r="D91" s="1" t="s">
        <v>113</v>
      </c>
      <c r="E91" s="1" t="s">
        <v>105</v>
      </c>
      <c r="F91" s="29" t="s">
        <v>114</v>
      </c>
      <c r="H91" s="1">
        <v>6</v>
      </c>
      <c r="I91" s="1">
        <v>6</v>
      </c>
      <c r="J91" s="1">
        <v>6</v>
      </c>
      <c r="K91" s="1">
        <v>13</v>
      </c>
      <c r="L91" s="1">
        <v>17</v>
      </c>
      <c r="M91" s="1">
        <v>27</v>
      </c>
      <c r="N91" s="1">
        <v>21</v>
      </c>
      <c r="O91" s="1">
        <v>28</v>
      </c>
      <c r="P91" s="6">
        <v>24</v>
      </c>
      <c r="Q91" s="6">
        <v>21</v>
      </c>
      <c r="R91" s="6">
        <v>16</v>
      </c>
      <c r="S91" s="6">
        <v>13</v>
      </c>
      <c r="T91" s="6">
        <v>8</v>
      </c>
      <c r="U91" s="6">
        <v>7</v>
      </c>
      <c r="V91" s="6">
        <v>6</v>
      </c>
      <c r="W91" s="6"/>
      <c r="X91" s="6">
        <v>4</v>
      </c>
      <c r="Y91" s="6">
        <v>4</v>
      </c>
      <c r="Z91" s="6"/>
      <c r="AA91" s="6"/>
      <c r="AB91" s="12"/>
      <c r="AC91" s="12"/>
      <c r="AD91" s="12"/>
      <c r="AE91" s="12"/>
    </row>
    <row r="92" spans="1:37" ht="12.75" customHeight="1" x14ac:dyDescent="0.2">
      <c r="B92" s="1" t="s">
        <v>46</v>
      </c>
      <c r="C92" s="1" t="s">
        <v>11</v>
      </c>
      <c r="D92" s="1" t="s">
        <v>113</v>
      </c>
      <c r="F92" s="29" t="s">
        <v>114</v>
      </c>
      <c r="H92" s="1">
        <v>3</v>
      </c>
      <c r="I92" s="1">
        <v>5</v>
      </c>
      <c r="J92" s="1">
        <v>13</v>
      </c>
      <c r="K92" s="1">
        <v>22</v>
      </c>
      <c r="L92" s="1">
        <v>22</v>
      </c>
      <c r="M92" s="1">
        <v>14</v>
      </c>
      <c r="N92" s="1">
        <v>17</v>
      </c>
      <c r="O92" s="1">
        <v>10</v>
      </c>
      <c r="P92" s="6">
        <v>8</v>
      </c>
      <c r="Q92" s="6">
        <v>14</v>
      </c>
      <c r="R92" s="6">
        <v>18</v>
      </c>
      <c r="S92" s="6">
        <v>16</v>
      </c>
      <c r="T92" s="6">
        <v>12</v>
      </c>
      <c r="U92" s="6">
        <v>16</v>
      </c>
      <c r="V92" s="6">
        <v>17</v>
      </c>
      <c r="W92" s="6">
        <v>22</v>
      </c>
      <c r="X92" s="6">
        <v>15</v>
      </c>
      <c r="Y92" s="6">
        <v>2</v>
      </c>
      <c r="Z92" s="6">
        <v>1</v>
      </c>
      <c r="AA92" s="6"/>
    </row>
    <row r="93" spans="1:37" ht="12.75" customHeight="1" x14ac:dyDescent="0.2">
      <c r="B93" s="1" t="s">
        <v>46</v>
      </c>
      <c r="C93" s="1" t="s">
        <v>11</v>
      </c>
      <c r="D93" s="1" t="s">
        <v>115</v>
      </c>
      <c r="E93" s="1" t="s">
        <v>105</v>
      </c>
      <c r="F93" s="29" t="s">
        <v>116</v>
      </c>
      <c r="J93" s="1">
        <v>1</v>
      </c>
      <c r="N93" s="1">
        <v>2</v>
      </c>
      <c r="O93" s="1">
        <v>2</v>
      </c>
      <c r="P93" s="6">
        <v>2</v>
      </c>
      <c r="Q93" s="6"/>
      <c r="R93" s="6">
        <v>1</v>
      </c>
      <c r="S93" s="6">
        <v>2</v>
      </c>
      <c r="T93" s="6"/>
      <c r="U93" s="6"/>
      <c r="V93" s="6"/>
      <c r="W93" s="6"/>
      <c r="X93" s="6"/>
      <c r="Y93" s="6"/>
      <c r="Z93" s="6"/>
      <c r="AA93" s="6"/>
      <c r="AB93" s="12"/>
      <c r="AC93" s="12"/>
      <c r="AD93" s="12"/>
      <c r="AE93" s="12"/>
    </row>
    <row r="94" spans="1:37" ht="12.75" customHeight="1" x14ac:dyDescent="0.2">
      <c r="B94" s="1" t="s">
        <v>46</v>
      </c>
      <c r="C94" s="1" t="s">
        <v>11</v>
      </c>
      <c r="D94" s="1" t="s">
        <v>115</v>
      </c>
      <c r="F94" s="29" t="s">
        <v>116</v>
      </c>
      <c r="H94" s="1">
        <v>3</v>
      </c>
      <c r="I94" s="1">
        <v>6</v>
      </c>
      <c r="J94" s="1">
        <v>6</v>
      </c>
      <c r="K94" s="1">
        <v>1</v>
      </c>
      <c r="L94" s="1">
        <v>4</v>
      </c>
      <c r="M94" s="1">
        <v>14</v>
      </c>
      <c r="N94" s="1">
        <v>10</v>
      </c>
      <c r="O94" s="1">
        <v>7</v>
      </c>
      <c r="P94" s="6">
        <v>11</v>
      </c>
      <c r="Q94" s="6">
        <v>12</v>
      </c>
      <c r="R94" s="6">
        <v>8</v>
      </c>
      <c r="S94" s="6">
        <v>5</v>
      </c>
      <c r="T94" s="6">
        <v>12</v>
      </c>
      <c r="U94" s="6">
        <v>17</v>
      </c>
      <c r="V94" s="6">
        <v>14</v>
      </c>
      <c r="W94" s="6">
        <v>13</v>
      </c>
      <c r="X94" s="6">
        <v>7</v>
      </c>
      <c r="Y94" s="6">
        <v>8</v>
      </c>
      <c r="Z94" s="6"/>
      <c r="AA94" s="6"/>
    </row>
    <row r="95" spans="1:37" s="12" customFormat="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J95" s="1"/>
      <c r="AK95" s="1"/>
    </row>
    <row r="96" spans="1:37" ht="12.75" customHeight="1" x14ac:dyDescent="0.2">
      <c r="B96" s="1" t="s">
        <v>44</v>
      </c>
      <c r="C96" s="1" t="s">
        <v>11</v>
      </c>
      <c r="D96" s="1" t="s">
        <v>117</v>
      </c>
      <c r="E96" s="1" t="s">
        <v>105</v>
      </c>
      <c r="F96" s="1" t="s">
        <v>118</v>
      </c>
      <c r="H96" s="1">
        <v>17</v>
      </c>
      <c r="I96" s="1">
        <v>6</v>
      </c>
      <c r="J96" s="1">
        <v>4</v>
      </c>
      <c r="K96" s="1">
        <v>3</v>
      </c>
      <c r="L96" s="1">
        <v>7</v>
      </c>
      <c r="M96" s="1">
        <v>6</v>
      </c>
      <c r="N96" s="1">
        <v>3</v>
      </c>
      <c r="O96" s="1">
        <v>4</v>
      </c>
      <c r="P96" s="6">
        <v>4</v>
      </c>
      <c r="Q96" s="6">
        <v>10</v>
      </c>
      <c r="R96" s="6">
        <v>11</v>
      </c>
      <c r="S96" s="6">
        <v>17</v>
      </c>
      <c r="T96" s="6">
        <v>27</v>
      </c>
      <c r="U96" s="6">
        <v>69</v>
      </c>
      <c r="V96" s="6">
        <v>85</v>
      </c>
      <c r="W96" s="6">
        <v>58</v>
      </c>
      <c r="X96" s="6">
        <v>56</v>
      </c>
      <c r="Y96" s="6">
        <v>48</v>
      </c>
      <c r="Z96" s="6">
        <v>48</v>
      </c>
      <c r="AA96" s="6">
        <v>58</v>
      </c>
      <c r="AJ96" s="12"/>
      <c r="AK96" s="12"/>
    </row>
    <row r="97" spans="1:30" ht="12.75" customHeight="1" x14ac:dyDescent="0.2">
      <c r="B97" s="1" t="s">
        <v>44</v>
      </c>
      <c r="C97" s="1" t="s">
        <v>11</v>
      </c>
      <c r="D97" s="1" t="s">
        <v>117</v>
      </c>
      <c r="F97" s="1" t="s">
        <v>118</v>
      </c>
      <c r="H97" s="1">
        <v>8</v>
      </c>
      <c r="I97" s="1">
        <v>8</v>
      </c>
      <c r="J97" s="1">
        <v>9</v>
      </c>
      <c r="K97" s="1">
        <v>8</v>
      </c>
      <c r="L97" s="1">
        <v>5</v>
      </c>
      <c r="M97" s="1">
        <v>6</v>
      </c>
      <c r="N97" s="1">
        <v>13</v>
      </c>
      <c r="O97" s="1">
        <v>17</v>
      </c>
      <c r="P97" s="6">
        <v>20</v>
      </c>
      <c r="Q97" s="6">
        <v>19</v>
      </c>
      <c r="R97" s="6">
        <v>29</v>
      </c>
      <c r="S97" s="6">
        <v>39</v>
      </c>
      <c r="T97" s="6">
        <v>46</v>
      </c>
      <c r="U97" s="6">
        <v>40</v>
      </c>
      <c r="V97" s="6">
        <v>35</v>
      </c>
      <c r="W97" s="6">
        <v>30</v>
      </c>
      <c r="X97" s="6">
        <v>29</v>
      </c>
      <c r="Y97" s="6">
        <v>25</v>
      </c>
      <c r="Z97" s="6">
        <v>20</v>
      </c>
      <c r="AA97" s="6">
        <v>11</v>
      </c>
    </row>
    <row r="98" spans="1:30" ht="12.75" customHeight="1" x14ac:dyDescent="0.2">
      <c r="B98" s="1" t="s">
        <v>44</v>
      </c>
      <c r="C98" s="1" t="s">
        <v>30</v>
      </c>
      <c r="D98" s="1" t="s">
        <v>117</v>
      </c>
      <c r="E98" s="1" t="s">
        <v>105</v>
      </c>
      <c r="F98" s="1" t="s">
        <v>118</v>
      </c>
      <c r="H98" s="1">
        <v>42</v>
      </c>
      <c r="I98" s="1">
        <v>42</v>
      </c>
      <c r="J98" s="1">
        <v>48</v>
      </c>
      <c r="K98" s="1">
        <v>44</v>
      </c>
      <c r="L98" s="1">
        <v>37</v>
      </c>
      <c r="M98" s="1">
        <v>38</v>
      </c>
      <c r="N98" s="1">
        <v>41</v>
      </c>
      <c r="O98" s="1">
        <v>34</v>
      </c>
      <c r="P98" s="6">
        <v>39</v>
      </c>
      <c r="Q98" s="6">
        <v>41</v>
      </c>
      <c r="R98" s="6">
        <v>40</v>
      </c>
      <c r="S98" s="6">
        <v>58</v>
      </c>
      <c r="T98" s="6">
        <v>69</v>
      </c>
      <c r="U98" s="6">
        <v>51</v>
      </c>
      <c r="V98" s="6">
        <v>51</v>
      </c>
      <c r="W98" s="6">
        <v>36</v>
      </c>
      <c r="X98" s="6">
        <v>18</v>
      </c>
      <c r="Y98" s="6">
        <v>23</v>
      </c>
      <c r="Z98" s="6">
        <v>15</v>
      </c>
      <c r="AA98" s="6">
        <v>28</v>
      </c>
    </row>
    <row r="99" spans="1:30" ht="12.75" customHeight="1" x14ac:dyDescent="0.2">
      <c r="B99" s="1" t="s">
        <v>44</v>
      </c>
      <c r="C99" s="1" t="s">
        <v>30</v>
      </c>
      <c r="D99" s="1" t="s">
        <v>117</v>
      </c>
      <c r="F99" s="1" t="s">
        <v>118</v>
      </c>
      <c r="H99" s="1">
        <v>16</v>
      </c>
      <c r="I99" s="1">
        <v>16</v>
      </c>
      <c r="J99" s="1">
        <v>16</v>
      </c>
      <c r="K99" s="1">
        <v>19</v>
      </c>
      <c r="L99" s="1">
        <v>23</v>
      </c>
      <c r="M99" s="1">
        <v>31</v>
      </c>
      <c r="N99" s="1">
        <v>30</v>
      </c>
      <c r="O99" s="1">
        <v>27</v>
      </c>
      <c r="P99" s="6">
        <v>27</v>
      </c>
      <c r="Q99" s="6">
        <v>30</v>
      </c>
      <c r="R99" s="6">
        <v>40</v>
      </c>
      <c r="S99" s="6">
        <v>56</v>
      </c>
      <c r="T99" s="6">
        <v>54</v>
      </c>
      <c r="U99" s="6">
        <v>37</v>
      </c>
      <c r="V99" s="6">
        <v>30</v>
      </c>
      <c r="W99" s="6">
        <v>30</v>
      </c>
      <c r="X99" s="6">
        <v>32</v>
      </c>
      <c r="Y99" s="6">
        <v>28</v>
      </c>
      <c r="Z99" s="6">
        <v>34</v>
      </c>
      <c r="AA99" s="6">
        <v>24</v>
      </c>
      <c r="AC99" s="33" t="s">
        <v>364</v>
      </c>
      <c r="AD99" s="33" t="s">
        <v>365</v>
      </c>
    </row>
    <row r="100" spans="1:30" ht="12" customHeight="1" x14ac:dyDescent="0.2">
      <c r="O100" s="1"/>
    </row>
    <row r="101" spans="1:30" x14ac:dyDescent="0.2">
      <c r="A101" s="7"/>
      <c r="B101" s="8" t="s">
        <v>70</v>
      </c>
      <c r="C101" s="7"/>
      <c r="D101" s="7"/>
      <c r="E101" s="7"/>
      <c r="F101" s="7"/>
      <c r="O101" s="1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30" ht="12.75" customHeight="1" x14ac:dyDescent="0.2">
      <c r="B102" s="1" t="s">
        <v>71</v>
      </c>
      <c r="C102" s="1" t="s">
        <v>30</v>
      </c>
      <c r="D102" s="1" t="s">
        <v>119</v>
      </c>
      <c r="E102" s="1" t="s">
        <v>105</v>
      </c>
      <c r="F102" s="1" t="s">
        <v>120</v>
      </c>
      <c r="G102" s="7"/>
      <c r="H102" s="7">
        <v>16</v>
      </c>
      <c r="I102" s="7">
        <v>17</v>
      </c>
      <c r="J102" s="7">
        <v>28</v>
      </c>
      <c r="K102" s="7">
        <v>27</v>
      </c>
      <c r="L102" s="7">
        <v>20</v>
      </c>
      <c r="M102" s="7">
        <v>15</v>
      </c>
      <c r="N102" s="1">
        <v>15</v>
      </c>
      <c r="O102" s="1">
        <v>10</v>
      </c>
      <c r="P102" s="6">
        <v>12</v>
      </c>
      <c r="Q102" s="6">
        <v>14</v>
      </c>
      <c r="R102" s="6">
        <v>30</v>
      </c>
      <c r="S102" s="6">
        <v>30</v>
      </c>
      <c r="T102" s="6">
        <v>19</v>
      </c>
      <c r="U102" s="6">
        <v>29</v>
      </c>
      <c r="V102" s="6">
        <v>35</v>
      </c>
      <c r="W102" s="6">
        <v>29</v>
      </c>
      <c r="X102" s="6">
        <v>27</v>
      </c>
      <c r="Y102" s="6">
        <v>39</v>
      </c>
      <c r="Z102" s="6">
        <v>34</v>
      </c>
      <c r="AA102" s="6">
        <v>28</v>
      </c>
    </row>
    <row r="103" spans="1:30" ht="12.75" customHeight="1" x14ac:dyDescent="0.2">
      <c r="B103" s="1" t="s">
        <v>71</v>
      </c>
      <c r="C103" s="1" t="s">
        <v>30</v>
      </c>
      <c r="D103" s="1" t="s">
        <v>119</v>
      </c>
      <c r="F103" s="1" t="s">
        <v>120</v>
      </c>
      <c r="H103" s="1">
        <v>2</v>
      </c>
      <c r="I103" s="1">
        <v>6</v>
      </c>
      <c r="J103" s="1">
        <v>3</v>
      </c>
      <c r="K103" s="1">
        <v>3</v>
      </c>
      <c r="L103" s="1">
        <v>5</v>
      </c>
      <c r="M103" s="1">
        <v>3</v>
      </c>
      <c r="N103" s="1">
        <v>3</v>
      </c>
      <c r="O103" s="1">
        <v>6</v>
      </c>
      <c r="P103" s="6">
        <v>6</v>
      </c>
      <c r="Q103" s="6">
        <v>3</v>
      </c>
      <c r="R103" s="6">
        <v>4</v>
      </c>
      <c r="S103" s="6">
        <v>8</v>
      </c>
      <c r="T103" s="6">
        <v>11</v>
      </c>
      <c r="U103" s="6">
        <v>8</v>
      </c>
      <c r="V103" s="6">
        <v>7</v>
      </c>
      <c r="W103" s="6">
        <v>11</v>
      </c>
      <c r="X103" s="6">
        <v>11</v>
      </c>
      <c r="Y103" s="6">
        <v>1</v>
      </c>
      <c r="Z103" s="6">
        <v>7</v>
      </c>
      <c r="AA103" s="6">
        <v>9</v>
      </c>
      <c r="AC103" s="33" t="s">
        <v>366</v>
      </c>
      <c r="AD103" s="33" t="s">
        <v>367</v>
      </c>
    </row>
    <row r="104" spans="1:30" ht="12.75" customHeight="1" x14ac:dyDescent="0.2">
      <c r="B104" s="1" t="s">
        <v>82</v>
      </c>
      <c r="C104" s="1" t="s">
        <v>30</v>
      </c>
      <c r="D104" s="1" t="s">
        <v>121</v>
      </c>
      <c r="E104" s="1" t="s">
        <v>105</v>
      </c>
      <c r="F104" s="1" t="s">
        <v>122</v>
      </c>
      <c r="H104" s="1">
        <v>7</v>
      </c>
      <c r="I104" s="1">
        <v>9</v>
      </c>
      <c r="J104" s="1">
        <v>13</v>
      </c>
      <c r="K104" s="1">
        <v>8</v>
      </c>
      <c r="L104" s="1">
        <v>8</v>
      </c>
      <c r="M104" s="1">
        <v>4</v>
      </c>
      <c r="N104" s="1">
        <v>2</v>
      </c>
      <c r="O104" s="1">
        <v>5</v>
      </c>
      <c r="P104" s="6">
        <v>5</v>
      </c>
      <c r="Q104" s="6">
        <v>9</v>
      </c>
      <c r="R104" s="6">
        <v>10</v>
      </c>
      <c r="S104" s="6">
        <v>8</v>
      </c>
      <c r="T104" s="6">
        <v>7</v>
      </c>
      <c r="U104" s="6">
        <v>8</v>
      </c>
      <c r="V104" s="6">
        <v>9</v>
      </c>
      <c r="W104" s="6">
        <v>14</v>
      </c>
      <c r="X104" s="6">
        <v>15</v>
      </c>
      <c r="Y104" s="6">
        <v>8</v>
      </c>
      <c r="Z104" s="6">
        <v>6</v>
      </c>
      <c r="AA104" s="6">
        <v>5</v>
      </c>
    </row>
    <row r="105" spans="1:30" ht="12.75" customHeight="1" x14ac:dyDescent="0.2">
      <c r="B105" s="1" t="s">
        <v>82</v>
      </c>
      <c r="C105" s="1" t="s">
        <v>30</v>
      </c>
      <c r="D105" s="1" t="s">
        <v>121</v>
      </c>
      <c r="F105" s="1" t="s">
        <v>122</v>
      </c>
      <c r="H105" s="1">
        <v>1</v>
      </c>
      <c r="I105" s="1">
        <v>1</v>
      </c>
      <c r="J105" s="1">
        <v>1</v>
      </c>
      <c r="K105" s="1">
        <v>0</v>
      </c>
      <c r="L105" s="1">
        <v>2</v>
      </c>
      <c r="M105" s="1">
        <v>1</v>
      </c>
      <c r="N105" s="1">
        <v>1</v>
      </c>
      <c r="O105" s="1">
        <v>4</v>
      </c>
      <c r="P105" s="6">
        <v>3</v>
      </c>
      <c r="Q105" s="6">
        <v>2</v>
      </c>
      <c r="R105" s="6">
        <v>1</v>
      </c>
      <c r="S105" s="6">
        <v>3</v>
      </c>
      <c r="T105" s="6">
        <v>4</v>
      </c>
      <c r="U105" s="6"/>
      <c r="V105" s="6">
        <v>2</v>
      </c>
      <c r="W105" s="6">
        <v>1</v>
      </c>
      <c r="X105" s="6">
        <v>1</v>
      </c>
      <c r="Y105" s="6">
        <v>1</v>
      </c>
      <c r="Z105" s="6">
        <v>2</v>
      </c>
      <c r="AA105" s="6">
        <v>2</v>
      </c>
      <c r="AC105" s="33" t="s">
        <v>368</v>
      </c>
      <c r="AD105" s="33" t="s">
        <v>369</v>
      </c>
    </row>
    <row r="106" spans="1:30" ht="12.75" customHeight="1" x14ac:dyDescent="0.2">
      <c r="B106" s="1" t="s">
        <v>88</v>
      </c>
      <c r="C106" s="1" t="s">
        <v>30</v>
      </c>
      <c r="D106" s="1" t="s">
        <v>123</v>
      </c>
      <c r="E106" s="1" t="s">
        <v>105</v>
      </c>
      <c r="F106" s="1" t="s">
        <v>124</v>
      </c>
      <c r="H106" s="1">
        <v>13</v>
      </c>
      <c r="I106" s="1">
        <v>16</v>
      </c>
      <c r="J106" s="1">
        <v>15</v>
      </c>
      <c r="K106" s="1">
        <v>19</v>
      </c>
      <c r="L106" s="1">
        <v>15</v>
      </c>
      <c r="M106" s="1">
        <v>18</v>
      </c>
      <c r="N106" s="1">
        <v>12</v>
      </c>
      <c r="O106" s="1">
        <v>14</v>
      </c>
      <c r="P106" s="6">
        <v>5</v>
      </c>
      <c r="Q106" s="6">
        <v>9</v>
      </c>
      <c r="R106" s="6">
        <v>9</v>
      </c>
      <c r="S106" s="6">
        <v>8</v>
      </c>
      <c r="T106" s="6">
        <v>20</v>
      </c>
      <c r="U106" s="6">
        <v>22</v>
      </c>
      <c r="V106" s="6">
        <v>23</v>
      </c>
      <c r="W106" s="6">
        <v>22</v>
      </c>
      <c r="X106" s="6">
        <v>23</v>
      </c>
      <c r="Y106" s="6">
        <v>26</v>
      </c>
      <c r="Z106" s="6">
        <v>12</v>
      </c>
      <c r="AA106" s="6">
        <v>16</v>
      </c>
    </row>
    <row r="107" spans="1:30" ht="12.75" customHeight="1" x14ac:dyDescent="0.2">
      <c r="B107" s="1" t="s">
        <v>88</v>
      </c>
      <c r="C107" s="1" t="s">
        <v>30</v>
      </c>
      <c r="D107" s="1" t="s">
        <v>123</v>
      </c>
      <c r="F107" s="1" t="s">
        <v>124</v>
      </c>
      <c r="H107" s="1">
        <v>3</v>
      </c>
      <c r="I107" s="1">
        <v>3</v>
      </c>
      <c r="J107" s="1">
        <v>3</v>
      </c>
      <c r="L107" s="1">
        <v>3</v>
      </c>
      <c r="O107" s="1">
        <v>2</v>
      </c>
      <c r="P107" s="6">
        <v>3</v>
      </c>
      <c r="Q107" s="6">
        <v>2</v>
      </c>
      <c r="R107" s="6">
        <v>5</v>
      </c>
      <c r="S107" s="6">
        <v>6</v>
      </c>
      <c r="T107" s="6">
        <v>11</v>
      </c>
      <c r="U107" s="6">
        <v>9</v>
      </c>
      <c r="V107" s="6">
        <v>5</v>
      </c>
      <c r="W107" s="6">
        <v>2</v>
      </c>
      <c r="X107" s="6">
        <v>2</v>
      </c>
      <c r="Y107" s="6">
        <v>3</v>
      </c>
      <c r="Z107" s="6">
        <v>4</v>
      </c>
      <c r="AA107" s="6">
        <v>5</v>
      </c>
      <c r="AC107" s="33" t="s">
        <v>370</v>
      </c>
      <c r="AD107" s="33" t="s">
        <v>371</v>
      </c>
    </row>
    <row r="108" spans="1:30" ht="12.75" customHeight="1" x14ac:dyDescent="0.2">
      <c r="B108" s="1" t="s">
        <v>90</v>
      </c>
      <c r="C108" s="1" t="s">
        <v>30</v>
      </c>
      <c r="D108" s="1" t="s">
        <v>125</v>
      </c>
      <c r="E108" s="1" t="s">
        <v>105</v>
      </c>
      <c r="F108" s="1" t="s">
        <v>126</v>
      </c>
      <c r="H108" s="1">
        <v>2</v>
      </c>
      <c r="I108" s="1">
        <v>1</v>
      </c>
      <c r="K108" s="1">
        <v>2</v>
      </c>
      <c r="L108" s="1">
        <v>2</v>
      </c>
      <c r="M108" s="1">
        <v>2</v>
      </c>
      <c r="N108" s="1">
        <v>4</v>
      </c>
      <c r="O108" s="1">
        <v>3</v>
      </c>
      <c r="P108" s="6">
        <v>4</v>
      </c>
      <c r="Q108" s="6">
        <v>4</v>
      </c>
      <c r="R108" s="6">
        <v>5</v>
      </c>
      <c r="S108" s="6">
        <v>6</v>
      </c>
      <c r="T108" s="6">
        <v>9</v>
      </c>
      <c r="U108" s="6">
        <v>8</v>
      </c>
      <c r="V108" s="6">
        <v>7</v>
      </c>
      <c r="W108" s="6">
        <v>9</v>
      </c>
      <c r="X108" s="6">
        <v>5</v>
      </c>
      <c r="Y108" s="6">
        <v>8</v>
      </c>
      <c r="Z108" s="6">
        <v>8</v>
      </c>
      <c r="AA108" s="6">
        <v>8</v>
      </c>
    </row>
    <row r="109" spans="1:30" ht="12.75" customHeight="1" x14ac:dyDescent="0.2">
      <c r="B109" s="1" t="s">
        <v>90</v>
      </c>
      <c r="C109" s="1" t="s">
        <v>30</v>
      </c>
      <c r="D109" s="1" t="s">
        <v>125</v>
      </c>
      <c r="F109" s="1" t="s">
        <v>126</v>
      </c>
      <c r="I109" s="1">
        <v>1</v>
      </c>
      <c r="J109" s="1">
        <v>2</v>
      </c>
      <c r="K109" s="1">
        <v>1</v>
      </c>
      <c r="L109" s="1">
        <v>3</v>
      </c>
      <c r="M109" s="1">
        <v>2</v>
      </c>
      <c r="O109" s="1">
        <v>3</v>
      </c>
      <c r="P109" s="6">
        <v>4</v>
      </c>
      <c r="Q109" s="6">
        <v>3</v>
      </c>
      <c r="R109" s="6">
        <v>6</v>
      </c>
      <c r="S109" s="6">
        <v>6</v>
      </c>
      <c r="T109" s="6">
        <v>3</v>
      </c>
      <c r="U109" s="6">
        <v>2</v>
      </c>
      <c r="V109" s="6">
        <v>2</v>
      </c>
      <c r="W109" s="6">
        <v>2</v>
      </c>
      <c r="X109" s="6">
        <v>2</v>
      </c>
      <c r="Y109" s="6">
        <v>1</v>
      </c>
      <c r="Z109" s="6">
        <v>1</v>
      </c>
      <c r="AA109" s="6">
        <v>1</v>
      </c>
      <c r="AC109" s="33" t="s">
        <v>372</v>
      </c>
      <c r="AD109" s="33" t="s">
        <v>373</v>
      </c>
    </row>
    <row r="110" spans="1:30" ht="12.75" customHeight="1" x14ac:dyDescent="0.2">
      <c r="B110" s="1" t="s">
        <v>90</v>
      </c>
      <c r="C110" s="1" t="s">
        <v>30</v>
      </c>
      <c r="D110" s="1" t="s">
        <v>127</v>
      </c>
      <c r="E110" s="1" t="s">
        <v>105</v>
      </c>
      <c r="F110" s="1" t="s">
        <v>128</v>
      </c>
      <c r="H110" s="1">
        <v>7</v>
      </c>
      <c r="I110" s="1">
        <v>3</v>
      </c>
      <c r="J110" s="1">
        <v>4</v>
      </c>
      <c r="K110" s="1">
        <v>12</v>
      </c>
      <c r="L110" s="1">
        <v>8</v>
      </c>
      <c r="M110" s="1">
        <v>7</v>
      </c>
      <c r="N110" s="1">
        <v>5</v>
      </c>
      <c r="O110" s="1">
        <v>7</v>
      </c>
      <c r="P110" s="6">
        <v>2</v>
      </c>
      <c r="Q110" s="6">
        <v>3</v>
      </c>
      <c r="R110" s="6">
        <v>8</v>
      </c>
      <c r="S110" s="6">
        <v>16</v>
      </c>
      <c r="T110" s="6">
        <v>17</v>
      </c>
      <c r="U110" s="6">
        <v>21</v>
      </c>
      <c r="V110" s="6">
        <v>8</v>
      </c>
      <c r="W110" s="6">
        <v>7</v>
      </c>
      <c r="X110" s="6">
        <v>8</v>
      </c>
      <c r="Y110" s="6">
        <v>9</v>
      </c>
      <c r="Z110" s="6">
        <v>10</v>
      </c>
      <c r="AA110" s="6">
        <v>8</v>
      </c>
    </row>
    <row r="111" spans="1:30" ht="12.75" customHeight="1" x14ac:dyDescent="0.2">
      <c r="B111" s="1" t="s">
        <v>90</v>
      </c>
      <c r="C111" s="1" t="s">
        <v>30</v>
      </c>
      <c r="D111" s="1" t="s">
        <v>127</v>
      </c>
      <c r="F111" s="1" t="s">
        <v>128</v>
      </c>
      <c r="H111" s="1">
        <v>2</v>
      </c>
      <c r="I111" s="1">
        <v>3</v>
      </c>
      <c r="J111" s="1">
        <v>4</v>
      </c>
      <c r="K111" s="1">
        <v>2</v>
      </c>
      <c r="L111" s="1">
        <v>1</v>
      </c>
      <c r="M111" s="1">
        <v>1</v>
      </c>
      <c r="N111" s="1">
        <v>2</v>
      </c>
      <c r="O111" s="1">
        <v>2</v>
      </c>
      <c r="P111" s="6">
        <v>2</v>
      </c>
      <c r="Q111" s="6">
        <v>8</v>
      </c>
      <c r="R111" s="6">
        <v>10</v>
      </c>
      <c r="S111" s="6">
        <v>11</v>
      </c>
      <c r="T111" s="6">
        <v>9</v>
      </c>
      <c r="U111" s="6">
        <v>6</v>
      </c>
      <c r="V111" s="6">
        <v>5</v>
      </c>
      <c r="W111" s="6">
        <v>3</v>
      </c>
      <c r="X111" s="6">
        <v>3</v>
      </c>
      <c r="Y111" s="6">
        <v>1</v>
      </c>
      <c r="Z111" s="6">
        <v>1</v>
      </c>
      <c r="AA111" s="6">
        <v>4</v>
      </c>
      <c r="AC111" s="33" t="s">
        <v>374</v>
      </c>
      <c r="AD111" s="33" t="s">
        <v>375</v>
      </c>
    </row>
    <row r="112" spans="1:30" ht="12.75" customHeight="1" x14ac:dyDescent="0.2">
      <c r="O112" s="1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30" ht="12.75" customHeight="1" x14ac:dyDescent="0.2">
      <c r="A113" s="5"/>
      <c r="B113" s="5" t="s">
        <v>129</v>
      </c>
      <c r="O113" s="1"/>
    </row>
    <row r="114" spans="1:30" ht="12.75" customHeight="1" x14ac:dyDescent="0.2">
      <c r="C114" s="1" t="s">
        <v>11</v>
      </c>
      <c r="D114" s="1" t="s">
        <v>130</v>
      </c>
      <c r="E114" s="1" t="s">
        <v>105</v>
      </c>
      <c r="F114" s="1" t="s">
        <v>131</v>
      </c>
      <c r="N114" s="1">
        <v>1</v>
      </c>
      <c r="O114" s="1">
        <v>3</v>
      </c>
      <c r="P114" s="6"/>
      <c r="Q114" s="6">
        <v>1</v>
      </c>
      <c r="R114" s="6">
        <v>2</v>
      </c>
      <c r="S114" s="6">
        <v>6</v>
      </c>
      <c r="T114" s="6">
        <v>6</v>
      </c>
      <c r="U114" s="6">
        <v>5</v>
      </c>
      <c r="V114" s="6">
        <v>19</v>
      </c>
      <c r="W114" s="6">
        <v>56</v>
      </c>
      <c r="X114" s="6">
        <v>51</v>
      </c>
      <c r="Y114" s="6">
        <v>32</v>
      </c>
      <c r="Z114" s="6">
        <v>7</v>
      </c>
      <c r="AA114" s="6">
        <v>48</v>
      </c>
      <c r="AC114" s="33" t="s">
        <v>376</v>
      </c>
      <c r="AD114" s="33" t="s">
        <v>377</v>
      </c>
    </row>
    <row r="115" spans="1:30" ht="12.75" customHeight="1" x14ac:dyDescent="0.2">
      <c r="B115" s="1" t="s">
        <v>10</v>
      </c>
      <c r="C115" s="1" t="s">
        <v>11</v>
      </c>
      <c r="D115" s="1" t="s">
        <v>132</v>
      </c>
      <c r="E115" s="1" t="s">
        <v>105</v>
      </c>
      <c r="F115" s="1" t="s">
        <v>133</v>
      </c>
      <c r="O115" s="1"/>
      <c r="P115" s="6"/>
      <c r="Q115" s="6">
        <v>1</v>
      </c>
      <c r="R115" s="6">
        <v>1</v>
      </c>
      <c r="S115" s="6"/>
      <c r="T115" s="6"/>
      <c r="U115" s="6"/>
      <c r="V115" s="6"/>
      <c r="W115" s="6"/>
      <c r="X115" s="6">
        <v>1</v>
      </c>
      <c r="Y115" s="6"/>
      <c r="Z115" s="6"/>
      <c r="AA115" s="6"/>
    </row>
    <row r="116" spans="1:30" ht="12.75" customHeight="1" x14ac:dyDescent="0.2">
      <c r="B116" s="1" t="s">
        <v>10</v>
      </c>
      <c r="C116" s="1" t="s">
        <v>11</v>
      </c>
      <c r="D116" s="1" t="s">
        <v>132</v>
      </c>
      <c r="F116" s="1" t="s">
        <v>133</v>
      </c>
      <c r="I116" s="1">
        <v>1</v>
      </c>
      <c r="O116" s="1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>
        <v>1</v>
      </c>
    </row>
    <row r="117" spans="1:30" ht="12.75" customHeight="1" x14ac:dyDescent="0.2">
      <c r="B117" s="1" t="s">
        <v>27</v>
      </c>
      <c r="C117" s="1" t="s">
        <v>11</v>
      </c>
      <c r="D117" s="1" t="s">
        <v>134</v>
      </c>
      <c r="E117" s="1" t="s">
        <v>105</v>
      </c>
      <c r="F117" s="1" t="s">
        <v>135</v>
      </c>
      <c r="H117" s="1">
        <v>2</v>
      </c>
      <c r="I117" s="1">
        <v>1</v>
      </c>
      <c r="K117" s="1">
        <v>1</v>
      </c>
      <c r="L117" s="1">
        <v>1</v>
      </c>
      <c r="M117" s="1">
        <v>1</v>
      </c>
      <c r="N117" s="1">
        <v>1</v>
      </c>
      <c r="O117" s="1">
        <v>3</v>
      </c>
      <c r="P117" s="6">
        <v>2</v>
      </c>
      <c r="Q117" s="6">
        <v>2</v>
      </c>
      <c r="R117" s="6">
        <v>1</v>
      </c>
      <c r="S117" s="6">
        <v>3</v>
      </c>
      <c r="T117" s="6">
        <v>3</v>
      </c>
      <c r="U117" s="6">
        <v>1</v>
      </c>
      <c r="V117" s="6"/>
      <c r="W117" s="6">
        <v>3</v>
      </c>
      <c r="X117" s="6">
        <v>3</v>
      </c>
      <c r="Y117" s="6">
        <v>2</v>
      </c>
      <c r="Z117" s="6">
        <v>3</v>
      </c>
      <c r="AA117" s="6">
        <v>2</v>
      </c>
    </row>
    <row r="118" spans="1:30" ht="12.75" customHeight="1" x14ac:dyDescent="0.2">
      <c r="B118" s="1" t="s">
        <v>27</v>
      </c>
      <c r="C118" s="1" t="s">
        <v>11</v>
      </c>
      <c r="D118" s="1" t="s">
        <v>134</v>
      </c>
      <c r="F118" s="1" t="s">
        <v>135</v>
      </c>
      <c r="J118" s="1">
        <v>1</v>
      </c>
      <c r="K118" s="1">
        <v>1</v>
      </c>
      <c r="N118" s="1">
        <v>2</v>
      </c>
      <c r="O118" s="1"/>
      <c r="P118" s="6"/>
      <c r="Q118" s="6"/>
      <c r="R118" s="6">
        <v>2</v>
      </c>
      <c r="S118" s="6">
        <v>1</v>
      </c>
      <c r="T118" s="6">
        <v>3</v>
      </c>
      <c r="U118" s="6">
        <v>2</v>
      </c>
      <c r="V118" s="6">
        <v>2</v>
      </c>
      <c r="W118" s="6">
        <v>1</v>
      </c>
      <c r="X118" s="6"/>
      <c r="Y118" s="6">
        <v>3</v>
      </c>
      <c r="Z118" s="6">
        <v>2</v>
      </c>
      <c r="AA118" s="6">
        <v>3</v>
      </c>
    </row>
    <row r="119" spans="1:30" ht="12.75" customHeight="1" x14ac:dyDescent="0.2">
      <c r="B119" s="1" t="s">
        <v>36</v>
      </c>
      <c r="C119" s="1" t="s">
        <v>11</v>
      </c>
      <c r="D119" s="1" t="s">
        <v>136</v>
      </c>
      <c r="E119" s="1" t="s">
        <v>105</v>
      </c>
      <c r="F119" s="1" t="s">
        <v>137</v>
      </c>
      <c r="K119" s="1">
        <v>1</v>
      </c>
      <c r="L119" s="1">
        <v>1</v>
      </c>
      <c r="O119" s="1"/>
      <c r="P119" s="6"/>
      <c r="Q119" s="6">
        <v>2</v>
      </c>
      <c r="R119" s="6">
        <v>2</v>
      </c>
      <c r="S119" s="6">
        <v>1</v>
      </c>
      <c r="T119" s="6">
        <v>2</v>
      </c>
      <c r="U119" s="6"/>
      <c r="V119" s="6"/>
      <c r="W119" s="6"/>
      <c r="X119" s="6"/>
      <c r="Y119" s="6">
        <v>1</v>
      </c>
      <c r="Z119" s="6">
        <v>2</v>
      </c>
      <c r="AA119" s="6"/>
    </row>
    <row r="120" spans="1:30" ht="12.75" customHeight="1" x14ac:dyDescent="0.2">
      <c r="B120" s="1" t="s">
        <v>36</v>
      </c>
      <c r="C120" s="1" t="s">
        <v>11</v>
      </c>
      <c r="D120" s="1" t="s">
        <v>136</v>
      </c>
      <c r="F120" s="1" t="s">
        <v>137</v>
      </c>
      <c r="O120" s="1">
        <v>1</v>
      </c>
      <c r="P120" s="6">
        <v>1</v>
      </c>
      <c r="Q120" s="6"/>
      <c r="R120" s="6"/>
      <c r="S120" s="6">
        <v>1</v>
      </c>
      <c r="T120" s="6"/>
      <c r="U120" s="6"/>
      <c r="V120" s="6"/>
      <c r="W120" s="6">
        <v>2</v>
      </c>
      <c r="X120" s="6"/>
      <c r="Y120" s="6">
        <v>1</v>
      </c>
      <c r="Z120" s="6"/>
      <c r="AA120" s="6">
        <v>1</v>
      </c>
    </row>
    <row r="121" spans="1:30" ht="12.75" customHeight="1" x14ac:dyDescent="0.2">
      <c r="B121" s="1" t="s">
        <v>40</v>
      </c>
      <c r="C121" s="1" t="s">
        <v>11</v>
      </c>
      <c r="D121" s="1" t="s">
        <v>138</v>
      </c>
      <c r="E121" s="1" t="s">
        <v>105</v>
      </c>
      <c r="F121" s="1" t="s">
        <v>139</v>
      </c>
      <c r="H121" s="1">
        <v>128</v>
      </c>
      <c r="I121" s="1">
        <v>146</v>
      </c>
      <c r="J121" s="1">
        <v>141</v>
      </c>
      <c r="K121" s="1">
        <v>124</v>
      </c>
      <c r="L121" s="1">
        <v>120</v>
      </c>
      <c r="M121" s="1">
        <v>124</v>
      </c>
      <c r="N121" s="1">
        <v>115</v>
      </c>
      <c r="O121" s="1">
        <v>72</v>
      </c>
      <c r="P121" s="6">
        <v>75</v>
      </c>
      <c r="Q121" s="6">
        <v>70</v>
      </c>
      <c r="R121" s="6">
        <v>93</v>
      </c>
      <c r="S121" s="6">
        <v>127</v>
      </c>
      <c r="T121" s="6">
        <v>153</v>
      </c>
      <c r="U121" s="6">
        <v>168</v>
      </c>
      <c r="V121" s="6">
        <v>151</v>
      </c>
      <c r="W121" s="6">
        <v>113</v>
      </c>
      <c r="X121" s="6">
        <v>100</v>
      </c>
      <c r="Y121" s="6">
        <v>104</v>
      </c>
      <c r="Z121" s="6">
        <v>117</v>
      </c>
      <c r="AA121" s="6">
        <v>117</v>
      </c>
    </row>
    <row r="122" spans="1:30" ht="12.75" customHeight="1" x14ac:dyDescent="0.2">
      <c r="B122" s="1" t="s">
        <v>40</v>
      </c>
      <c r="C122" s="1" t="s">
        <v>11</v>
      </c>
      <c r="D122" s="1" t="s">
        <v>138</v>
      </c>
      <c r="F122" s="1" t="s">
        <v>139</v>
      </c>
      <c r="H122" s="1">
        <v>66</v>
      </c>
      <c r="I122" s="1">
        <v>32</v>
      </c>
      <c r="J122" s="1">
        <v>31</v>
      </c>
      <c r="K122" s="1">
        <v>41</v>
      </c>
      <c r="L122" s="1">
        <v>33</v>
      </c>
      <c r="M122" s="1">
        <v>27</v>
      </c>
      <c r="N122" s="1">
        <v>19</v>
      </c>
      <c r="O122" s="1">
        <v>23</v>
      </c>
      <c r="P122" s="6">
        <v>18</v>
      </c>
      <c r="Q122" s="6">
        <v>28</v>
      </c>
      <c r="R122" s="6">
        <v>41</v>
      </c>
      <c r="S122" s="6">
        <v>37</v>
      </c>
      <c r="T122" s="6">
        <v>46</v>
      </c>
      <c r="U122" s="6">
        <v>48</v>
      </c>
      <c r="V122" s="6">
        <v>49</v>
      </c>
      <c r="W122" s="6">
        <v>55</v>
      </c>
      <c r="X122" s="6">
        <v>56</v>
      </c>
      <c r="Y122" s="6">
        <v>52</v>
      </c>
      <c r="Z122" s="6">
        <v>70</v>
      </c>
      <c r="AA122" s="6">
        <v>80</v>
      </c>
    </row>
    <row r="123" spans="1:30" ht="12.75" customHeight="1" x14ac:dyDescent="0.2">
      <c r="B123" s="1" t="s">
        <v>42</v>
      </c>
      <c r="C123" s="1" t="s">
        <v>11</v>
      </c>
      <c r="D123" s="1" t="s">
        <v>140</v>
      </c>
      <c r="E123" s="1" t="s">
        <v>105</v>
      </c>
      <c r="F123" s="1" t="s">
        <v>141</v>
      </c>
      <c r="O123" s="1"/>
      <c r="P123" s="6"/>
      <c r="Q123" s="6"/>
      <c r="R123" s="6"/>
      <c r="S123" s="6"/>
      <c r="T123" s="6"/>
      <c r="U123" s="6"/>
      <c r="V123" s="6"/>
      <c r="W123" s="6"/>
      <c r="X123" s="6">
        <v>1</v>
      </c>
      <c r="Y123" s="6"/>
      <c r="Z123" s="6"/>
      <c r="AA123" s="6"/>
    </row>
    <row r="124" spans="1:30" ht="12.75" customHeight="1" x14ac:dyDescent="0.2">
      <c r="B124" s="1" t="s">
        <v>42</v>
      </c>
      <c r="C124" s="1" t="s">
        <v>11</v>
      </c>
      <c r="D124" s="1" t="s">
        <v>140</v>
      </c>
      <c r="F124" s="1" t="s">
        <v>141</v>
      </c>
      <c r="O124" s="1"/>
      <c r="P124" s="6"/>
      <c r="Q124" s="6"/>
      <c r="R124" s="6"/>
      <c r="S124" s="6">
        <v>1</v>
      </c>
      <c r="T124" s="6"/>
      <c r="U124" s="6">
        <v>1</v>
      </c>
      <c r="V124" s="6"/>
      <c r="W124" s="6">
        <v>1</v>
      </c>
      <c r="X124" s="6"/>
      <c r="Y124" s="6"/>
      <c r="Z124" s="6">
        <v>1</v>
      </c>
      <c r="AA124" s="6">
        <v>2</v>
      </c>
    </row>
    <row r="125" spans="1:30" ht="12.75" customHeight="1" x14ac:dyDescent="0.2">
      <c r="B125" s="1" t="s">
        <v>57</v>
      </c>
      <c r="C125" s="1" t="s">
        <v>11</v>
      </c>
      <c r="D125" s="1" t="s">
        <v>142</v>
      </c>
      <c r="E125" s="1" t="s">
        <v>105</v>
      </c>
      <c r="F125" s="1" t="s">
        <v>143</v>
      </c>
      <c r="K125" s="1">
        <v>1</v>
      </c>
      <c r="L125" s="1">
        <v>2</v>
      </c>
      <c r="M125" s="1">
        <v>2</v>
      </c>
      <c r="N125" s="1">
        <v>2</v>
      </c>
      <c r="O125" s="1">
        <v>1</v>
      </c>
      <c r="P125" s="6"/>
      <c r="Q125" s="6"/>
      <c r="R125" s="6">
        <v>1</v>
      </c>
      <c r="S125" s="6">
        <v>3</v>
      </c>
      <c r="T125" s="6">
        <v>6</v>
      </c>
      <c r="U125" s="6">
        <v>9</v>
      </c>
      <c r="V125" s="6">
        <v>9</v>
      </c>
      <c r="W125" s="6">
        <v>11</v>
      </c>
      <c r="X125" s="6">
        <v>4</v>
      </c>
      <c r="Y125" s="6">
        <v>10</v>
      </c>
      <c r="Z125" s="6">
        <v>3</v>
      </c>
      <c r="AA125" s="6">
        <v>3</v>
      </c>
    </row>
    <row r="126" spans="1:30" ht="12.75" customHeight="1" x14ac:dyDescent="0.2">
      <c r="B126" s="1" t="s">
        <v>57</v>
      </c>
      <c r="C126" s="1" t="s">
        <v>11</v>
      </c>
      <c r="D126" s="1" t="s">
        <v>142</v>
      </c>
      <c r="F126" s="1" t="s">
        <v>143</v>
      </c>
      <c r="H126" s="1">
        <v>1</v>
      </c>
      <c r="I126" s="1">
        <v>1</v>
      </c>
      <c r="J126" s="1">
        <v>1</v>
      </c>
      <c r="L126" s="1">
        <v>1</v>
      </c>
      <c r="M126" s="1">
        <v>1</v>
      </c>
      <c r="N126" s="1">
        <v>1</v>
      </c>
      <c r="O126" s="1">
        <v>1</v>
      </c>
      <c r="P126" s="6"/>
      <c r="Q126" s="6"/>
      <c r="R126" s="6"/>
      <c r="S126" s="6">
        <v>2</v>
      </c>
      <c r="T126" s="6">
        <v>4</v>
      </c>
      <c r="U126" s="6">
        <v>3</v>
      </c>
      <c r="V126" s="6">
        <v>4</v>
      </c>
      <c r="W126" s="6">
        <v>4</v>
      </c>
      <c r="X126" s="6">
        <v>3</v>
      </c>
      <c r="Y126" s="6"/>
      <c r="Z126" s="6">
        <v>1</v>
      </c>
      <c r="AA126" s="6">
        <v>1</v>
      </c>
    </row>
    <row r="127" spans="1:30" ht="12.75" customHeight="1" x14ac:dyDescent="0.2">
      <c r="B127" s="1" t="s">
        <v>61</v>
      </c>
      <c r="C127" s="1" t="s">
        <v>11</v>
      </c>
      <c r="D127" s="1" t="s">
        <v>144</v>
      </c>
      <c r="E127" s="1" t="s">
        <v>105</v>
      </c>
      <c r="F127" s="1" t="s">
        <v>145</v>
      </c>
      <c r="O127" s="1"/>
      <c r="P127" s="6"/>
      <c r="Q127" s="6"/>
      <c r="R127" s="6">
        <v>1</v>
      </c>
      <c r="S127" s="6">
        <v>1</v>
      </c>
      <c r="T127" s="6"/>
      <c r="U127" s="6">
        <v>1</v>
      </c>
      <c r="V127" s="6">
        <v>1</v>
      </c>
      <c r="W127" s="6">
        <v>1</v>
      </c>
      <c r="X127" s="6">
        <v>2</v>
      </c>
      <c r="Y127" s="6">
        <v>2</v>
      </c>
      <c r="Z127" s="6">
        <v>1</v>
      </c>
      <c r="AA127" s="6"/>
    </row>
    <row r="128" spans="1:30" ht="12.75" customHeight="1" x14ac:dyDescent="0.2">
      <c r="B128" s="1" t="s">
        <v>61</v>
      </c>
      <c r="C128" s="1" t="s">
        <v>11</v>
      </c>
      <c r="D128" s="1" t="s">
        <v>144</v>
      </c>
      <c r="F128" s="1" t="s">
        <v>145</v>
      </c>
      <c r="H128" s="1">
        <v>1</v>
      </c>
      <c r="I128" s="1">
        <v>1</v>
      </c>
      <c r="J128" s="1">
        <v>1</v>
      </c>
      <c r="O128" s="1"/>
      <c r="P128" s="6"/>
      <c r="Q128" s="6">
        <v>1</v>
      </c>
      <c r="R128" s="6"/>
      <c r="S128" s="6">
        <v>1</v>
      </c>
      <c r="T128" s="6"/>
      <c r="U128" s="6"/>
      <c r="V128" s="6">
        <v>1</v>
      </c>
      <c r="W128" s="6">
        <v>1</v>
      </c>
      <c r="X128" s="6">
        <v>1</v>
      </c>
      <c r="Y128" s="6">
        <v>1</v>
      </c>
      <c r="Z128" s="6">
        <v>2</v>
      </c>
      <c r="AA128" s="6"/>
    </row>
    <row r="129" spans="1:30" ht="12.75" customHeight="1" x14ac:dyDescent="0.2">
      <c r="B129" s="1" t="s">
        <v>61</v>
      </c>
      <c r="C129" s="1" t="s">
        <v>11</v>
      </c>
      <c r="D129" s="1" t="s">
        <v>146</v>
      </c>
      <c r="E129" s="1" t="s">
        <v>105</v>
      </c>
      <c r="F129" s="1" t="s">
        <v>147</v>
      </c>
      <c r="H129" s="1">
        <v>1</v>
      </c>
      <c r="I129" s="1">
        <v>1</v>
      </c>
      <c r="J129" s="1">
        <v>1</v>
      </c>
      <c r="O129" s="1">
        <v>1</v>
      </c>
      <c r="P129" s="6"/>
      <c r="Q129" s="6">
        <v>1</v>
      </c>
      <c r="R129" s="6"/>
      <c r="S129" s="6">
        <v>1</v>
      </c>
      <c r="T129" s="6">
        <v>1</v>
      </c>
      <c r="U129" s="6">
        <v>1</v>
      </c>
      <c r="V129" s="6"/>
      <c r="W129" s="6"/>
      <c r="X129" s="6">
        <v>1</v>
      </c>
      <c r="Y129" s="6">
        <v>1</v>
      </c>
      <c r="Z129" s="6"/>
      <c r="AA129" s="6"/>
    </row>
    <row r="130" spans="1:30" ht="12.75" customHeight="1" thickBot="1" x14ac:dyDescent="0.25">
      <c r="B130" s="1" t="s">
        <v>61</v>
      </c>
      <c r="C130" s="1" t="s">
        <v>11</v>
      </c>
      <c r="D130" s="1" t="s">
        <v>146</v>
      </c>
      <c r="F130" s="1" t="s">
        <v>147</v>
      </c>
      <c r="H130" s="40"/>
      <c r="N130" s="40"/>
      <c r="O130" s="40"/>
      <c r="P130" s="6"/>
      <c r="Q130" s="6"/>
      <c r="R130" s="6">
        <v>1</v>
      </c>
      <c r="S130" s="6">
        <v>1</v>
      </c>
      <c r="T130" s="6"/>
      <c r="U130" s="6">
        <v>1</v>
      </c>
      <c r="V130" s="6"/>
      <c r="W130" s="6">
        <v>1</v>
      </c>
      <c r="X130" s="6"/>
      <c r="Y130" s="6"/>
      <c r="Z130" s="6">
        <v>1</v>
      </c>
      <c r="AA130" s="6">
        <v>2</v>
      </c>
    </row>
    <row r="131" spans="1:30" ht="12.75" customHeight="1" thickTop="1" x14ac:dyDescent="0.2">
      <c r="D131" s="13"/>
      <c r="E131" s="1" t="s">
        <v>105</v>
      </c>
      <c r="F131" s="2" t="s">
        <v>148</v>
      </c>
      <c r="H131" s="11">
        <f t="shared" ref="H131:Q131" si="3">SUMIFS(H114:H130,$E114:$E130,$E131)</f>
        <v>131</v>
      </c>
      <c r="I131" s="11">
        <f t="shared" si="3"/>
        <v>148</v>
      </c>
      <c r="J131" s="11">
        <f t="shared" ref="J131" si="4">SUMIFS(J114:J130,$E114:$E130,$E131)</f>
        <v>142</v>
      </c>
      <c r="K131" s="11">
        <f t="shared" ref="K131" si="5">SUMIFS(K114:K130,$E114:$E130,$E131)</f>
        <v>127</v>
      </c>
      <c r="L131" s="11">
        <f t="shared" ref="L131" si="6">SUMIFS(L114:L130,$E114:$E130,$E131)</f>
        <v>124</v>
      </c>
      <c r="M131" s="11">
        <f t="shared" si="3"/>
        <v>127</v>
      </c>
      <c r="N131" s="11">
        <f t="shared" si="3"/>
        <v>119</v>
      </c>
      <c r="O131" s="11">
        <f t="shared" si="3"/>
        <v>80</v>
      </c>
      <c r="P131" s="11">
        <f t="shared" si="3"/>
        <v>77</v>
      </c>
      <c r="Q131" s="11">
        <f t="shared" si="3"/>
        <v>77</v>
      </c>
      <c r="R131" s="11">
        <f t="shared" ref="R131:V131" si="7">SUMIFS(R114:R130,$E114:$E130,$E131)</f>
        <v>101</v>
      </c>
      <c r="S131" s="11">
        <f t="shared" si="7"/>
        <v>142</v>
      </c>
      <c r="T131" s="11">
        <f t="shared" si="7"/>
        <v>171</v>
      </c>
      <c r="U131" s="11">
        <f t="shared" si="7"/>
        <v>185</v>
      </c>
      <c r="V131" s="11">
        <f t="shared" si="7"/>
        <v>180</v>
      </c>
      <c r="W131" s="11">
        <f t="shared" ref="W131" si="8">SUMIFS(W114:W130,$E114:$E130,$E131)</f>
        <v>184</v>
      </c>
      <c r="X131" s="11">
        <f t="shared" ref="X131" si="9">SUMIFS(X114:X130,$E114:$E130,$E131)</f>
        <v>163</v>
      </c>
      <c r="Y131" s="11">
        <f t="shared" ref="Y131" si="10">SUMIFS(Y114:Y130,$E114:$E130,$E131)</f>
        <v>152</v>
      </c>
      <c r="Z131" s="11">
        <f t="shared" ref="Z131" si="11">SUMIFS(Z114:Z130,$E114:$E130,$E131)</f>
        <v>133</v>
      </c>
      <c r="AA131" s="11">
        <f t="shared" ref="AA131" si="12">SUMIFS(AA114:AA130,$E114:$E130,$E131)</f>
        <v>170</v>
      </c>
    </row>
    <row r="132" spans="1:30" ht="12.75" customHeight="1" x14ac:dyDescent="0.2">
      <c r="F132" s="2" t="s">
        <v>149</v>
      </c>
      <c r="H132" s="6">
        <f t="shared" ref="H132:Q132" si="13">SUMIFS(H114:H130,$E114:$E130,"")</f>
        <v>68</v>
      </c>
      <c r="I132" s="6">
        <f t="shared" si="13"/>
        <v>35</v>
      </c>
      <c r="J132" s="6">
        <f t="shared" ref="J132" si="14">SUMIFS(J114:J130,$E114:$E130,"")</f>
        <v>34</v>
      </c>
      <c r="K132" s="6">
        <f t="shared" ref="K132" si="15">SUMIFS(K114:K130,$E114:$E130,"")</f>
        <v>42</v>
      </c>
      <c r="L132" s="6">
        <f t="shared" ref="L132" si="16">SUMIFS(L114:L130,$E114:$E130,"")</f>
        <v>34</v>
      </c>
      <c r="M132" s="6">
        <f t="shared" si="13"/>
        <v>28</v>
      </c>
      <c r="N132" s="6">
        <f t="shared" si="13"/>
        <v>22</v>
      </c>
      <c r="O132" s="6">
        <f t="shared" si="13"/>
        <v>25</v>
      </c>
      <c r="P132" s="6">
        <f t="shared" si="13"/>
        <v>19</v>
      </c>
      <c r="Q132" s="6">
        <f t="shared" si="13"/>
        <v>29</v>
      </c>
      <c r="R132" s="6">
        <f t="shared" ref="R132:AA132" si="17">SUMIFS(R114:R130,$E114:$E130,"")</f>
        <v>44</v>
      </c>
      <c r="S132" s="6">
        <f t="shared" si="17"/>
        <v>44</v>
      </c>
      <c r="T132" s="6">
        <f t="shared" si="17"/>
        <v>53</v>
      </c>
      <c r="U132" s="6">
        <f t="shared" si="17"/>
        <v>55</v>
      </c>
      <c r="V132" s="6">
        <f t="shared" si="17"/>
        <v>56</v>
      </c>
      <c r="W132" s="6">
        <f t="shared" si="17"/>
        <v>65</v>
      </c>
      <c r="X132" s="6">
        <f t="shared" si="17"/>
        <v>60</v>
      </c>
      <c r="Y132" s="6">
        <f t="shared" si="17"/>
        <v>57</v>
      </c>
      <c r="Z132" s="6">
        <f t="shared" si="17"/>
        <v>77</v>
      </c>
      <c r="AA132" s="6">
        <f t="shared" si="17"/>
        <v>90</v>
      </c>
    </row>
    <row r="133" spans="1:30" ht="12.75" customHeight="1" x14ac:dyDescent="0.2">
      <c r="F133" s="1" t="s">
        <v>101</v>
      </c>
      <c r="H133" s="1">
        <v>1</v>
      </c>
      <c r="I133" s="33">
        <v>2</v>
      </c>
      <c r="J133" s="33"/>
      <c r="K133" s="33">
        <v>2</v>
      </c>
      <c r="L133" s="33">
        <v>2</v>
      </c>
      <c r="M133" s="33">
        <v>1</v>
      </c>
      <c r="N133" s="33">
        <v>1</v>
      </c>
      <c r="O133" s="33">
        <v>3</v>
      </c>
      <c r="P133" s="33">
        <v>1</v>
      </c>
      <c r="Q133" s="33">
        <v>1</v>
      </c>
      <c r="R133" s="33">
        <v>1</v>
      </c>
      <c r="S133" s="33">
        <v>2</v>
      </c>
      <c r="T133" s="33">
        <v>2</v>
      </c>
      <c r="U133" s="33">
        <v>1</v>
      </c>
      <c r="V133" s="33">
        <v>0</v>
      </c>
      <c r="W133" s="33">
        <v>0</v>
      </c>
      <c r="X133" s="33">
        <v>2</v>
      </c>
      <c r="Y133" s="33">
        <v>1</v>
      </c>
      <c r="Z133" s="33">
        <v>0</v>
      </c>
      <c r="AA133" s="33">
        <v>0</v>
      </c>
    </row>
    <row r="134" spans="1:30" ht="12.75" customHeight="1" x14ac:dyDescent="0.2">
      <c r="D134" s="13"/>
      <c r="E134" s="1" t="s">
        <v>105</v>
      </c>
      <c r="F134" s="2" t="s">
        <v>150</v>
      </c>
      <c r="H134" s="6">
        <f t="shared" ref="H134:Q134" si="18">SUMIFS(H82:H130,$E82:$E130,$E134)</f>
        <v>299</v>
      </c>
      <c r="I134" s="6">
        <f t="shared" si="18"/>
        <v>289</v>
      </c>
      <c r="J134" s="6">
        <f t="shared" ref="J134" si="19">SUMIFS(J82:J130,$E82:$E130,$E134)</f>
        <v>316</v>
      </c>
      <c r="K134" s="6">
        <f t="shared" ref="K134" si="20">SUMIFS(K82:K130,$E82:$E130,$E134)</f>
        <v>308</v>
      </c>
      <c r="L134" s="6">
        <f t="shared" ref="L134" si="21">SUMIFS(L82:L130,$E82:$E130,$E134)</f>
        <v>303</v>
      </c>
      <c r="M134" s="6">
        <f t="shared" si="18"/>
        <v>305</v>
      </c>
      <c r="N134" s="6">
        <f t="shared" si="18"/>
        <v>277</v>
      </c>
      <c r="O134" s="6">
        <f t="shared" si="18"/>
        <v>238</v>
      </c>
      <c r="P134" s="6">
        <f t="shared" si="18"/>
        <v>230</v>
      </c>
      <c r="Q134" s="6">
        <f t="shared" si="18"/>
        <v>238</v>
      </c>
      <c r="R134" s="6">
        <f t="shared" ref="R134:AA134" si="22">SUMIFS(R82:R130,$E82:$E130,$E134)</f>
        <v>287</v>
      </c>
      <c r="S134" s="6">
        <f t="shared" si="22"/>
        <v>370</v>
      </c>
      <c r="T134" s="6">
        <f t="shared" si="22"/>
        <v>433</v>
      </c>
      <c r="U134" s="6">
        <f t="shared" si="22"/>
        <v>533</v>
      </c>
      <c r="V134" s="6">
        <f t="shared" si="22"/>
        <v>509</v>
      </c>
      <c r="W134" s="6">
        <f t="shared" si="22"/>
        <v>470</v>
      </c>
      <c r="X134" s="6">
        <f t="shared" si="22"/>
        <v>414</v>
      </c>
      <c r="Y134" s="6">
        <f t="shared" si="22"/>
        <v>408</v>
      </c>
      <c r="Z134" s="6">
        <f t="shared" si="22"/>
        <v>356</v>
      </c>
      <c r="AA134" s="6">
        <f t="shared" si="22"/>
        <v>398</v>
      </c>
    </row>
    <row r="135" spans="1:30" ht="12.75" customHeight="1" thickBot="1" x14ac:dyDescent="0.25">
      <c r="C135" s="40"/>
      <c r="F135" s="2" t="s">
        <v>151</v>
      </c>
      <c r="H135" s="46">
        <f t="shared" ref="H135:Q135" si="23">SUMIFS(H82:H130,$E82:$E130,"")</f>
        <v>139</v>
      </c>
      <c r="I135" s="6">
        <f t="shared" si="23"/>
        <v>125</v>
      </c>
      <c r="J135" s="6">
        <f t="shared" ref="J135" si="24">SUMIFS(J82:J130,$E82:$E130,"")</f>
        <v>136</v>
      </c>
      <c r="K135" s="6">
        <f t="shared" ref="K135" si="25">SUMIFS(K82:K130,$E82:$E130,"")</f>
        <v>150</v>
      </c>
      <c r="L135" s="6">
        <f t="shared" ref="L135" si="26">SUMIFS(L82:L130,$E82:$E130,"")</f>
        <v>139</v>
      </c>
      <c r="M135" s="6">
        <f t="shared" si="23"/>
        <v>133</v>
      </c>
      <c r="N135" s="6">
        <f t="shared" si="23"/>
        <v>125</v>
      </c>
      <c r="O135" s="6">
        <f t="shared" si="23"/>
        <v>127</v>
      </c>
      <c r="P135" s="6">
        <f t="shared" si="23"/>
        <v>130</v>
      </c>
      <c r="Q135" s="6">
        <f t="shared" si="23"/>
        <v>149</v>
      </c>
      <c r="R135" s="6">
        <f t="shared" ref="R135:AA135" si="27">SUMIFS(R82:R130,$E82:$E130,"")</f>
        <v>210</v>
      </c>
      <c r="S135" s="6">
        <f t="shared" si="27"/>
        <v>258</v>
      </c>
      <c r="T135" s="6">
        <f t="shared" si="27"/>
        <v>292</v>
      </c>
      <c r="U135" s="6">
        <f t="shared" si="27"/>
        <v>238</v>
      </c>
      <c r="V135" s="6">
        <f t="shared" si="27"/>
        <v>241</v>
      </c>
      <c r="W135" s="6">
        <f t="shared" si="27"/>
        <v>221</v>
      </c>
      <c r="X135" s="6">
        <f t="shared" si="27"/>
        <v>224</v>
      </c>
      <c r="Y135" s="6">
        <f t="shared" si="27"/>
        <v>190</v>
      </c>
      <c r="Z135" s="6">
        <f t="shared" si="27"/>
        <v>208</v>
      </c>
      <c r="AA135" s="6">
        <f t="shared" si="27"/>
        <v>203</v>
      </c>
    </row>
    <row r="136" spans="1:30" ht="12.75" customHeight="1" thickTop="1" x14ac:dyDescent="0.2">
      <c r="A136" s="9" t="s">
        <v>152</v>
      </c>
      <c r="B136" s="9"/>
      <c r="D136" s="10"/>
      <c r="E136" s="10"/>
      <c r="F136" s="9"/>
      <c r="H136" s="11">
        <f t="shared" ref="H136:Q136" si="28">SUM(H134:H135)</f>
        <v>438</v>
      </c>
      <c r="I136" s="11">
        <f t="shared" si="28"/>
        <v>414</v>
      </c>
      <c r="J136" s="11">
        <f t="shared" ref="J136" si="29">SUM(J134:J135)</f>
        <v>452</v>
      </c>
      <c r="K136" s="11">
        <f t="shared" ref="K136" si="30">SUM(K134:K135)</f>
        <v>458</v>
      </c>
      <c r="L136" s="11">
        <f t="shared" ref="L136" si="31">SUM(L134:L135)</f>
        <v>442</v>
      </c>
      <c r="M136" s="11">
        <f t="shared" si="28"/>
        <v>438</v>
      </c>
      <c r="N136" s="11">
        <f t="shared" si="28"/>
        <v>402</v>
      </c>
      <c r="O136" s="11">
        <f t="shared" si="28"/>
        <v>365</v>
      </c>
      <c r="P136" s="11">
        <f t="shared" si="28"/>
        <v>360</v>
      </c>
      <c r="Q136" s="11">
        <f t="shared" si="28"/>
        <v>387</v>
      </c>
      <c r="R136" s="11">
        <f t="shared" ref="R136:V136" si="32">SUM(R134:R135)</f>
        <v>497</v>
      </c>
      <c r="S136" s="11">
        <f t="shared" si="32"/>
        <v>628</v>
      </c>
      <c r="T136" s="11">
        <f t="shared" si="32"/>
        <v>725</v>
      </c>
      <c r="U136" s="11">
        <f t="shared" si="32"/>
        <v>771</v>
      </c>
      <c r="V136" s="11">
        <f t="shared" si="32"/>
        <v>750</v>
      </c>
      <c r="W136" s="11">
        <f t="shared" ref="W136" si="33">SUM(W134:W135)</f>
        <v>691</v>
      </c>
      <c r="X136" s="11">
        <f t="shared" ref="X136" si="34">SUM(X134:X135)</f>
        <v>638</v>
      </c>
      <c r="Y136" s="11">
        <f t="shared" ref="Y136" si="35">SUM(Y134:Y135)</f>
        <v>598</v>
      </c>
      <c r="Z136" s="11">
        <f t="shared" ref="Z136" si="36">SUM(Z134:Z135)</f>
        <v>564</v>
      </c>
      <c r="AA136" s="11">
        <f t="shared" ref="AA136" si="37">SUM(AA134:AA135)</f>
        <v>601</v>
      </c>
    </row>
    <row r="137" spans="1:30" ht="12.75" customHeight="1" x14ac:dyDescent="0.2">
      <c r="A137" s="2"/>
      <c r="B137" s="2"/>
      <c r="F137" s="2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30" ht="12.75" customHeight="1" x14ac:dyDescent="0.2">
      <c r="F138" s="1" t="s">
        <v>101</v>
      </c>
      <c r="H138" s="1">
        <f>H133+H78</f>
        <v>68</v>
      </c>
      <c r="I138" s="1">
        <f>I133+I78</f>
        <v>74</v>
      </c>
      <c r="J138" s="1">
        <v>90</v>
      </c>
      <c r="K138" s="1">
        <v>116</v>
      </c>
      <c r="L138" s="1">
        <v>142</v>
      </c>
      <c r="M138" s="1">
        <v>143</v>
      </c>
      <c r="N138" s="6">
        <v>140</v>
      </c>
      <c r="O138" s="6">
        <v>139</v>
      </c>
      <c r="P138" s="6">
        <v>108</v>
      </c>
      <c r="Q138" s="6">
        <v>137</v>
      </c>
      <c r="R138" s="6">
        <v>135</v>
      </c>
      <c r="S138" s="6">
        <v>132</v>
      </c>
      <c r="T138" s="6">
        <v>114</v>
      </c>
      <c r="U138" s="6">
        <v>125</v>
      </c>
      <c r="V138" s="6">
        <v>133</v>
      </c>
      <c r="W138" s="6">
        <v>152</v>
      </c>
      <c r="X138" s="6">
        <v>146</v>
      </c>
      <c r="Y138" s="6">
        <v>69</v>
      </c>
      <c r="Z138" s="6">
        <v>68</v>
      </c>
      <c r="AA138" s="6">
        <v>55</v>
      </c>
    </row>
    <row r="139" spans="1:30" ht="12.75" customHeight="1" thickBot="1" x14ac:dyDescent="0.25">
      <c r="C139" s="40"/>
      <c r="F139" s="2"/>
      <c r="H139" s="40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30" ht="12.75" customHeight="1" thickTop="1" x14ac:dyDescent="0.2">
      <c r="A140" s="9" t="s">
        <v>153</v>
      </c>
      <c r="B140" s="10"/>
      <c r="D140" s="10"/>
      <c r="H140" s="11">
        <f t="shared" ref="H140:Q140" si="38">H79+H136</f>
        <v>2617</v>
      </c>
      <c r="I140" s="11">
        <f t="shared" si="38"/>
        <v>2651</v>
      </c>
      <c r="J140" s="11">
        <f t="shared" ref="J140" si="39">J79+J136</f>
        <v>2723</v>
      </c>
      <c r="K140" s="11">
        <f t="shared" ref="K140" si="40">K79+K136</f>
        <v>2981</v>
      </c>
      <c r="L140" s="11">
        <f t="shared" ref="L140" si="41">L79+L136</f>
        <v>3117</v>
      </c>
      <c r="M140" s="11">
        <f t="shared" si="38"/>
        <v>3170</v>
      </c>
      <c r="N140" s="11">
        <f t="shared" si="38"/>
        <v>3245</v>
      </c>
      <c r="O140" s="11">
        <f t="shared" si="38"/>
        <v>3254</v>
      </c>
      <c r="P140" s="11">
        <f t="shared" si="38"/>
        <v>3203</v>
      </c>
      <c r="Q140" s="11">
        <f t="shared" si="38"/>
        <v>3224</v>
      </c>
      <c r="R140" s="11">
        <f t="shared" ref="R140:AA140" si="42">R79+R136</f>
        <v>3303</v>
      </c>
      <c r="S140" s="11">
        <f t="shared" si="42"/>
        <v>3273</v>
      </c>
      <c r="T140" s="11">
        <f t="shared" si="42"/>
        <v>3105</v>
      </c>
      <c r="U140" s="11">
        <f t="shared" si="42"/>
        <v>2996</v>
      </c>
      <c r="V140" s="11">
        <f t="shared" si="42"/>
        <v>2967</v>
      </c>
      <c r="W140" s="11">
        <f t="shared" si="42"/>
        <v>3015</v>
      </c>
      <c r="X140" s="11">
        <f t="shared" si="42"/>
        <v>2929</v>
      </c>
      <c r="Y140" s="11">
        <f t="shared" si="42"/>
        <v>2759</v>
      </c>
      <c r="Z140" s="11">
        <f t="shared" si="42"/>
        <v>2685</v>
      </c>
      <c r="AA140" s="11">
        <f t="shared" si="42"/>
        <v>2631</v>
      </c>
      <c r="AB140" s="6"/>
    </row>
    <row r="141" spans="1:30" ht="12.75" customHeight="1" x14ac:dyDescent="0.2">
      <c r="A141" s="2"/>
      <c r="O141" s="1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30" ht="12.75" customHeight="1" x14ac:dyDescent="0.2">
      <c r="A142" s="5" t="s">
        <v>154</v>
      </c>
      <c r="O142" s="1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30" ht="12.75" customHeight="1" x14ac:dyDescent="0.2">
      <c r="B143" s="1" t="s">
        <v>155</v>
      </c>
      <c r="C143" s="1" t="s">
        <v>30</v>
      </c>
      <c r="D143" s="1" t="s">
        <v>156</v>
      </c>
      <c r="E143" s="1" t="s">
        <v>105</v>
      </c>
      <c r="F143" s="1" t="s">
        <v>157</v>
      </c>
      <c r="G143" s="1" t="s">
        <v>26</v>
      </c>
      <c r="L143" s="1">
        <v>1</v>
      </c>
      <c r="O143" s="1">
        <v>1</v>
      </c>
      <c r="P143" s="6">
        <v>57</v>
      </c>
      <c r="Q143" s="6">
        <v>79</v>
      </c>
      <c r="R143" s="6">
        <v>86</v>
      </c>
      <c r="S143" s="6">
        <v>117</v>
      </c>
      <c r="T143" s="6">
        <v>149</v>
      </c>
      <c r="U143" s="6">
        <v>247</v>
      </c>
      <c r="V143" s="6">
        <v>237</v>
      </c>
      <c r="W143" s="6">
        <v>238</v>
      </c>
      <c r="X143" s="6">
        <v>234</v>
      </c>
      <c r="Y143" s="6">
        <v>241</v>
      </c>
      <c r="Z143" s="6">
        <v>240</v>
      </c>
      <c r="AA143" s="6">
        <v>294</v>
      </c>
      <c r="AC143" s="33" t="s">
        <v>378</v>
      </c>
      <c r="AD143" s="33" t="s">
        <v>379</v>
      </c>
    </row>
    <row r="144" spans="1:30" ht="12.75" customHeight="1" x14ac:dyDescent="0.2">
      <c r="B144" s="1" t="s">
        <v>155</v>
      </c>
      <c r="C144" s="1" t="s">
        <v>30</v>
      </c>
      <c r="D144" s="1" t="s">
        <v>156</v>
      </c>
      <c r="F144" s="1" t="s">
        <v>157</v>
      </c>
      <c r="G144" s="1" t="s">
        <v>26</v>
      </c>
      <c r="M144" s="1">
        <v>1</v>
      </c>
      <c r="N144" s="1">
        <v>3</v>
      </c>
      <c r="O144" s="1">
        <v>59</v>
      </c>
      <c r="P144" s="6">
        <v>158</v>
      </c>
      <c r="Q144" s="6">
        <v>265</v>
      </c>
      <c r="R144" s="6">
        <v>311</v>
      </c>
      <c r="S144" s="6">
        <v>348</v>
      </c>
      <c r="T144" s="6">
        <v>443</v>
      </c>
      <c r="U144" s="6">
        <v>465</v>
      </c>
      <c r="V144" s="6">
        <v>498</v>
      </c>
      <c r="W144" s="6">
        <v>466</v>
      </c>
      <c r="X144" s="6">
        <v>398</v>
      </c>
      <c r="Y144" s="6">
        <v>407</v>
      </c>
      <c r="Z144" s="6">
        <v>465</v>
      </c>
      <c r="AA144" s="6">
        <v>525</v>
      </c>
      <c r="AC144" s="33" t="s">
        <v>378</v>
      </c>
      <c r="AD144" s="33" t="s">
        <v>379</v>
      </c>
    </row>
    <row r="145" spans="2:29" ht="12.75" customHeight="1" x14ac:dyDescent="0.2">
      <c r="O145" s="1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2:29" ht="12.75" customHeight="1" x14ac:dyDescent="0.2">
      <c r="B146" s="1" t="s">
        <v>155</v>
      </c>
      <c r="C146" s="1" t="s">
        <v>30</v>
      </c>
      <c r="D146" s="1" t="s">
        <v>158</v>
      </c>
      <c r="E146" s="1" t="s">
        <v>105</v>
      </c>
      <c r="F146" s="1" t="s">
        <v>159</v>
      </c>
      <c r="H146" s="1">
        <v>208</v>
      </c>
      <c r="I146" s="1">
        <v>222</v>
      </c>
      <c r="J146" s="1">
        <v>261</v>
      </c>
      <c r="K146" s="1">
        <v>291</v>
      </c>
      <c r="L146" s="1">
        <v>196</v>
      </c>
      <c r="M146" s="1">
        <v>176</v>
      </c>
      <c r="N146" s="1">
        <v>146</v>
      </c>
      <c r="O146" s="1">
        <v>134</v>
      </c>
      <c r="P146" s="6">
        <v>81</v>
      </c>
      <c r="Q146" s="6">
        <v>104</v>
      </c>
      <c r="R146" s="6">
        <v>98</v>
      </c>
      <c r="S146" s="6">
        <v>81</v>
      </c>
      <c r="T146" s="6">
        <v>66</v>
      </c>
      <c r="U146" s="6">
        <v>2</v>
      </c>
      <c r="V146" s="6">
        <v>16</v>
      </c>
      <c r="W146" s="6">
        <v>23</v>
      </c>
      <c r="X146" s="6">
        <v>40</v>
      </c>
      <c r="Y146" s="6">
        <v>31</v>
      </c>
      <c r="Z146" s="6">
        <v>30</v>
      </c>
      <c r="AA146" s="6">
        <v>41</v>
      </c>
      <c r="AC146" s="33" t="s">
        <v>380</v>
      </c>
    </row>
    <row r="147" spans="2:29" ht="12.75" customHeight="1" x14ac:dyDescent="0.2">
      <c r="B147" s="1" t="s">
        <v>155</v>
      </c>
      <c r="C147" s="1" t="s">
        <v>30</v>
      </c>
      <c r="D147" s="1" t="s">
        <v>158</v>
      </c>
      <c r="F147" s="1" t="s">
        <v>159</v>
      </c>
      <c r="H147" s="1">
        <v>452</v>
      </c>
      <c r="I147" s="1">
        <v>425</v>
      </c>
      <c r="J147" s="1">
        <v>386</v>
      </c>
      <c r="K147" s="1">
        <v>371</v>
      </c>
      <c r="L147" s="1">
        <v>439</v>
      </c>
      <c r="M147" s="1">
        <v>458</v>
      </c>
      <c r="N147" s="1">
        <v>433</v>
      </c>
      <c r="O147" s="1">
        <v>403</v>
      </c>
      <c r="P147" s="6">
        <v>293</v>
      </c>
      <c r="Q147" s="6">
        <v>186</v>
      </c>
      <c r="R147" s="6">
        <v>183</v>
      </c>
      <c r="S147" s="6">
        <v>190</v>
      </c>
      <c r="T147" s="6">
        <v>218</v>
      </c>
      <c r="U147" s="6">
        <v>186</v>
      </c>
      <c r="V147" s="6">
        <v>186</v>
      </c>
      <c r="W147" s="6">
        <v>184</v>
      </c>
      <c r="X147" s="6">
        <v>176</v>
      </c>
      <c r="Y147" s="6">
        <v>172</v>
      </c>
      <c r="Z147" s="6">
        <v>150</v>
      </c>
      <c r="AA147" s="6">
        <v>141</v>
      </c>
      <c r="AC147" s="33" t="s">
        <v>380</v>
      </c>
    </row>
    <row r="148" spans="2:29" ht="12.75" customHeight="1" x14ac:dyDescent="0.2">
      <c r="O148" s="1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2:29" ht="12.75" customHeight="1" x14ac:dyDescent="0.2">
      <c r="B149" s="1" t="s">
        <v>155</v>
      </c>
      <c r="C149" s="1" t="s">
        <v>30</v>
      </c>
      <c r="D149" s="1" t="s">
        <v>160</v>
      </c>
      <c r="E149" s="1" t="s">
        <v>105</v>
      </c>
      <c r="F149" s="1" t="s">
        <v>161</v>
      </c>
      <c r="G149" s="1" t="s">
        <v>26</v>
      </c>
      <c r="O149" s="1"/>
      <c r="P149" s="6">
        <v>13</v>
      </c>
      <c r="Q149" s="6">
        <v>20</v>
      </c>
      <c r="R149" s="6">
        <v>13</v>
      </c>
      <c r="S149" s="6">
        <v>12</v>
      </c>
      <c r="T149" s="6">
        <v>10</v>
      </c>
      <c r="U149" s="6">
        <v>2</v>
      </c>
      <c r="V149" s="6">
        <v>2</v>
      </c>
      <c r="W149" s="6">
        <v>4</v>
      </c>
      <c r="X149" s="6">
        <v>9</v>
      </c>
      <c r="Y149" s="6">
        <v>6</v>
      </c>
      <c r="Z149" s="6">
        <v>6</v>
      </c>
      <c r="AA149" s="6">
        <v>10</v>
      </c>
      <c r="AC149" s="33" t="s">
        <v>381</v>
      </c>
    </row>
    <row r="150" spans="2:29" ht="12.75" customHeight="1" x14ac:dyDescent="0.2">
      <c r="B150" s="1" t="s">
        <v>155</v>
      </c>
      <c r="C150" s="1" t="s">
        <v>30</v>
      </c>
      <c r="D150" s="1" t="s">
        <v>160</v>
      </c>
      <c r="F150" s="1" t="s">
        <v>161</v>
      </c>
      <c r="G150" s="1" t="s">
        <v>26</v>
      </c>
      <c r="O150" s="1">
        <v>10</v>
      </c>
      <c r="P150" s="6">
        <v>40</v>
      </c>
      <c r="Q150" s="6">
        <v>59</v>
      </c>
      <c r="R150" s="6">
        <v>52</v>
      </c>
      <c r="S150" s="6">
        <v>54</v>
      </c>
      <c r="T150" s="6">
        <v>58</v>
      </c>
      <c r="U150" s="6">
        <v>64</v>
      </c>
      <c r="V150" s="6">
        <v>79</v>
      </c>
      <c r="W150" s="6">
        <v>80</v>
      </c>
      <c r="X150" s="6">
        <v>72</v>
      </c>
      <c r="Y150" s="6">
        <v>72</v>
      </c>
      <c r="Z150" s="6">
        <v>81</v>
      </c>
      <c r="AA150" s="6">
        <v>61</v>
      </c>
      <c r="AC150" s="33" t="s">
        <v>381</v>
      </c>
    </row>
    <row r="151" spans="2:29" ht="12.75" customHeight="1" x14ac:dyDescent="0.2">
      <c r="O151" s="1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2:29" ht="12.75" customHeight="1" x14ac:dyDescent="0.2">
      <c r="B152" s="1" t="s">
        <v>155</v>
      </c>
      <c r="C152" s="1" t="s">
        <v>30</v>
      </c>
      <c r="D152" s="1" t="s">
        <v>412</v>
      </c>
      <c r="E152" s="1" t="s">
        <v>105</v>
      </c>
      <c r="F152" s="1" t="s">
        <v>413</v>
      </c>
      <c r="H152" s="1">
        <v>12</v>
      </c>
      <c r="I152" s="1">
        <v>15</v>
      </c>
      <c r="J152" s="1">
        <v>16</v>
      </c>
      <c r="K152" s="1">
        <v>26</v>
      </c>
      <c r="L152" s="1">
        <v>12</v>
      </c>
      <c r="O152" s="1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2:29" ht="12.75" customHeight="1" x14ac:dyDescent="0.2">
      <c r="B153" s="1" t="s">
        <v>155</v>
      </c>
      <c r="C153" s="1" t="s">
        <v>30</v>
      </c>
      <c r="D153" s="1" t="s">
        <v>412</v>
      </c>
      <c r="F153" s="1" t="s">
        <v>413</v>
      </c>
      <c r="H153" s="1">
        <v>27</v>
      </c>
      <c r="I153" s="1">
        <v>39</v>
      </c>
      <c r="J153" s="1">
        <v>31</v>
      </c>
      <c r="K153" s="1">
        <v>16</v>
      </c>
      <c r="L153" s="1">
        <v>13</v>
      </c>
      <c r="O153" s="1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2:29" ht="12.75" customHeight="1" x14ac:dyDescent="0.2">
      <c r="E154" s="13"/>
      <c r="F154" s="7"/>
      <c r="O154" s="1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2:29" ht="12.75" customHeight="1" x14ac:dyDescent="0.2">
      <c r="B155" s="1" t="s">
        <v>155</v>
      </c>
      <c r="D155" s="13" t="s">
        <v>162</v>
      </c>
      <c r="E155" s="1" t="s">
        <v>105</v>
      </c>
      <c r="F155" s="2" t="s">
        <v>163</v>
      </c>
      <c r="H155" s="6">
        <f>SUMIFS(H143:H153,$E143:$E153,$E155)</f>
        <v>220</v>
      </c>
      <c r="I155" s="6">
        <f>SUMIFS(I143:I153,$E143:$E153,$E155)</f>
        <v>237</v>
      </c>
      <c r="J155" s="6">
        <f>SUMIFS(J143:J153,$E143:$E153,$E155)</f>
        <v>277</v>
      </c>
      <c r="K155" s="6">
        <f>SUMIFS(K143:K153,$E143:$E153,$E155)</f>
        <v>317</v>
      </c>
      <c r="L155" s="6">
        <f>SUMIFS(L143:L153,$E143:$E153,$E155)</f>
        <v>209</v>
      </c>
      <c r="M155" s="6">
        <f t="shared" ref="M155:AA155" si="43">SUMIFS(M143:M150,$E143:$E150,$E155)</f>
        <v>176</v>
      </c>
      <c r="N155" s="6">
        <f t="shared" si="43"/>
        <v>146</v>
      </c>
      <c r="O155" s="6">
        <f t="shared" si="43"/>
        <v>135</v>
      </c>
      <c r="P155" s="6">
        <f t="shared" si="43"/>
        <v>151</v>
      </c>
      <c r="Q155" s="6">
        <f t="shared" si="43"/>
        <v>203</v>
      </c>
      <c r="R155" s="6">
        <f t="shared" si="43"/>
        <v>197</v>
      </c>
      <c r="S155" s="6">
        <f t="shared" si="43"/>
        <v>210</v>
      </c>
      <c r="T155" s="6">
        <f t="shared" si="43"/>
        <v>225</v>
      </c>
      <c r="U155" s="6">
        <f t="shared" si="43"/>
        <v>251</v>
      </c>
      <c r="V155" s="6">
        <f t="shared" si="43"/>
        <v>255</v>
      </c>
      <c r="W155" s="6">
        <f t="shared" si="43"/>
        <v>265</v>
      </c>
      <c r="X155" s="6">
        <f t="shared" si="43"/>
        <v>283</v>
      </c>
      <c r="Y155" s="6">
        <f t="shared" si="43"/>
        <v>278</v>
      </c>
      <c r="Z155" s="6">
        <f t="shared" si="43"/>
        <v>276</v>
      </c>
      <c r="AA155" s="6">
        <f t="shared" si="43"/>
        <v>345</v>
      </c>
      <c r="AB155" s="6"/>
    </row>
    <row r="156" spans="2:29" ht="12.75" customHeight="1" thickBot="1" x14ac:dyDescent="0.25">
      <c r="B156" s="1" t="s">
        <v>155</v>
      </c>
      <c r="C156" s="40"/>
      <c r="F156" s="2" t="s">
        <v>164</v>
      </c>
      <c r="H156" s="6">
        <f>SUMIFS(H143:H153,$E143:$E153,"")</f>
        <v>479</v>
      </c>
      <c r="I156" s="6">
        <f>SUMIFS(I143:I153,$E143:$E153,"")</f>
        <v>464</v>
      </c>
      <c r="J156" s="6">
        <f>SUMIFS(J143:J153,$E143:$E153,"")</f>
        <v>417</v>
      </c>
      <c r="K156" s="6">
        <f>SUMIFS(K143:K153,$E143:$E153,"")</f>
        <v>387</v>
      </c>
      <c r="L156" s="6">
        <f>SUMIFS(L143:L153,$E143:$E153,"")</f>
        <v>452</v>
      </c>
      <c r="M156" s="6">
        <f t="shared" ref="M156:AA156" si="44">SUMIFS(M143:M150,$E143:$E150,"")</f>
        <v>459</v>
      </c>
      <c r="N156" s="6">
        <f t="shared" si="44"/>
        <v>436</v>
      </c>
      <c r="O156" s="6">
        <f t="shared" si="44"/>
        <v>472</v>
      </c>
      <c r="P156" s="6">
        <f t="shared" si="44"/>
        <v>491</v>
      </c>
      <c r="Q156" s="6">
        <f t="shared" si="44"/>
        <v>510</v>
      </c>
      <c r="R156" s="6">
        <f t="shared" si="44"/>
        <v>546</v>
      </c>
      <c r="S156" s="6">
        <f t="shared" si="44"/>
        <v>592</v>
      </c>
      <c r="T156" s="6">
        <f t="shared" si="44"/>
        <v>719</v>
      </c>
      <c r="U156" s="6">
        <f t="shared" si="44"/>
        <v>715</v>
      </c>
      <c r="V156" s="6">
        <f t="shared" si="44"/>
        <v>763</v>
      </c>
      <c r="W156" s="6">
        <f t="shared" si="44"/>
        <v>730</v>
      </c>
      <c r="X156" s="6">
        <f t="shared" si="44"/>
        <v>646</v>
      </c>
      <c r="Y156" s="6">
        <f t="shared" si="44"/>
        <v>651</v>
      </c>
      <c r="Z156" s="6">
        <f t="shared" si="44"/>
        <v>696</v>
      </c>
      <c r="AA156" s="6">
        <f t="shared" si="44"/>
        <v>727</v>
      </c>
      <c r="AB156" s="6"/>
    </row>
    <row r="157" spans="2:29" ht="12.75" customHeight="1" thickTop="1" x14ac:dyDescent="0.2">
      <c r="B157" s="9" t="s">
        <v>165</v>
      </c>
      <c r="D157" s="10"/>
      <c r="E157" s="10"/>
      <c r="F157" s="9"/>
      <c r="H157" s="11">
        <f t="shared" ref="H157:J157" si="45">H155+H156</f>
        <v>699</v>
      </c>
      <c r="I157" s="11">
        <f t="shared" si="45"/>
        <v>701</v>
      </c>
      <c r="J157" s="11">
        <f t="shared" si="45"/>
        <v>694</v>
      </c>
      <c r="K157" s="11">
        <f t="shared" ref="K157" si="46">K155+K156</f>
        <v>704</v>
      </c>
      <c r="L157" s="11">
        <f t="shared" ref="L157" si="47">L155+L156</f>
        <v>661</v>
      </c>
      <c r="M157" s="11">
        <f t="shared" ref="M157:AA157" si="48">M155+M156</f>
        <v>635</v>
      </c>
      <c r="N157" s="11">
        <f t="shared" si="48"/>
        <v>582</v>
      </c>
      <c r="O157" s="11">
        <f t="shared" si="48"/>
        <v>607</v>
      </c>
      <c r="P157" s="11">
        <f t="shared" si="48"/>
        <v>642</v>
      </c>
      <c r="Q157" s="11">
        <f t="shared" si="48"/>
        <v>713</v>
      </c>
      <c r="R157" s="11">
        <f t="shared" si="48"/>
        <v>743</v>
      </c>
      <c r="S157" s="11">
        <f t="shared" si="48"/>
        <v>802</v>
      </c>
      <c r="T157" s="11">
        <f t="shared" si="48"/>
        <v>944</v>
      </c>
      <c r="U157" s="11">
        <f t="shared" si="48"/>
        <v>966</v>
      </c>
      <c r="V157" s="11">
        <f t="shared" si="48"/>
        <v>1018</v>
      </c>
      <c r="W157" s="11">
        <f t="shared" si="48"/>
        <v>995</v>
      </c>
      <c r="X157" s="11">
        <f t="shared" si="48"/>
        <v>929</v>
      </c>
      <c r="Y157" s="11">
        <f t="shared" si="48"/>
        <v>929</v>
      </c>
      <c r="Z157" s="11">
        <f t="shared" si="48"/>
        <v>972</v>
      </c>
      <c r="AA157" s="11">
        <f t="shared" si="48"/>
        <v>1072</v>
      </c>
      <c r="AB157" s="6"/>
    </row>
    <row r="158" spans="2:29" ht="12.75" customHeight="1" x14ac:dyDescent="0.2">
      <c r="B158" s="2"/>
      <c r="F158" s="2"/>
      <c r="O158" s="1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2:29" ht="12.75" customHeight="1" x14ac:dyDescent="0.2">
      <c r="B159" s="22" t="s">
        <v>166</v>
      </c>
      <c r="C159" s="22" t="s">
        <v>30</v>
      </c>
      <c r="D159" s="22" t="s">
        <v>167</v>
      </c>
      <c r="E159" s="22" t="s">
        <v>105</v>
      </c>
      <c r="F159" s="22" t="s">
        <v>168</v>
      </c>
      <c r="H159" s="1">
        <v>130</v>
      </c>
      <c r="I159" s="1">
        <v>141</v>
      </c>
      <c r="J159" s="1">
        <v>165</v>
      </c>
      <c r="K159" s="1">
        <v>216</v>
      </c>
      <c r="L159" s="1">
        <v>191</v>
      </c>
      <c r="M159" s="1">
        <v>137</v>
      </c>
      <c r="N159" s="1">
        <v>129</v>
      </c>
      <c r="O159" s="1">
        <v>107</v>
      </c>
      <c r="P159" s="6">
        <v>65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2:29" ht="12.75" customHeight="1" x14ac:dyDescent="0.2">
      <c r="B160" s="22" t="s">
        <v>166</v>
      </c>
      <c r="C160" s="22" t="s">
        <v>30</v>
      </c>
      <c r="D160" s="22" t="s">
        <v>167</v>
      </c>
      <c r="E160" s="22"/>
      <c r="F160" s="22" t="s">
        <v>168</v>
      </c>
      <c r="H160" s="1">
        <v>171</v>
      </c>
      <c r="I160" s="1">
        <v>203</v>
      </c>
      <c r="J160" s="1">
        <v>193</v>
      </c>
      <c r="K160" s="1">
        <v>160</v>
      </c>
      <c r="L160" s="1">
        <v>154</v>
      </c>
      <c r="M160" s="1">
        <v>146</v>
      </c>
      <c r="N160" s="1">
        <v>93</v>
      </c>
      <c r="O160" s="1">
        <v>33</v>
      </c>
      <c r="P160" s="6">
        <v>5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30" ht="12.75" customHeight="1" x14ac:dyDescent="0.2">
      <c r="O161" s="1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30" ht="12.75" customHeight="1" x14ac:dyDescent="0.2">
      <c r="B162" s="1" t="s">
        <v>166</v>
      </c>
      <c r="C162" s="1" t="s">
        <v>30</v>
      </c>
      <c r="D162" s="1" t="s">
        <v>169</v>
      </c>
      <c r="E162" s="1" t="s">
        <v>105</v>
      </c>
      <c r="F162" s="1" t="s">
        <v>170</v>
      </c>
      <c r="G162" s="1" t="s">
        <v>26</v>
      </c>
      <c r="O162" s="1">
        <v>11</v>
      </c>
      <c r="P162" s="6">
        <v>62</v>
      </c>
      <c r="Q162" s="6">
        <v>81</v>
      </c>
      <c r="R162" s="6">
        <v>79</v>
      </c>
      <c r="S162" s="6">
        <v>60</v>
      </c>
      <c r="T162" s="6">
        <v>70</v>
      </c>
      <c r="U162" s="6">
        <v>45</v>
      </c>
      <c r="V162" s="6">
        <v>22</v>
      </c>
      <c r="W162" s="6">
        <v>19</v>
      </c>
      <c r="X162" s="6">
        <v>11</v>
      </c>
      <c r="Y162" s="6">
        <v>22</v>
      </c>
      <c r="Z162" s="6">
        <v>31</v>
      </c>
      <c r="AA162" s="6">
        <v>26</v>
      </c>
      <c r="AC162" s="33" t="s">
        <v>382</v>
      </c>
      <c r="AD162" s="33" t="s">
        <v>383</v>
      </c>
    </row>
    <row r="163" spans="1:30" ht="12.75" customHeight="1" x14ac:dyDescent="0.2">
      <c r="B163" s="1" t="s">
        <v>166</v>
      </c>
      <c r="C163" s="1" t="s">
        <v>30</v>
      </c>
      <c r="D163" s="1" t="s">
        <v>169</v>
      </c>
      <c r="F163" s="1" t="s">
        <v>170</v>
      </c>
      <c r="G163" s="1" t="s">
        <v>26</v>
      </c>
      <c r="M163" s="1">
        <v>3</v>
      </c>
      <c r="N163" s="1">
        <v>42</v>
      </c>
      <c r="O163" s="1">
        <v>64</v>
      </c>
      <c r="P163" s="6">
        <v>63</v>
      </c>
      <c r="Q163" s="6">
        <v>75</v>
      </c>
      <c r="R163" s="6">
        <v>75</v>
      </c>
      <c r="S163" s="6">
        <v>81</v>
      </c>
      <c r="T163" s="6">
        <v>57</v>
      </c>
      <c r="U163" s="6">
        <v>59</v>
      </c>
      <c r="V163" s="6">
        <v>66</v>
      </c>
      <c r="W163" s="6">
        <v>69</v>
      </c>
      <c r="X163" s="6">
        <v>74</v>
      </c>
      <c r="Y163" s="6">
        <v>79</v>
      </c>
      <c r="Z163" s="6">
        <v>85</v>
      </c>
      <c r="AA163" s="6">
        <v>84</v>
      </c>
      <c r="AC163" s="33" t="s">
        <v>382</v>
      </c>
      <c r="AD163" s="33" t="s">
        <v>383</v>
      </c>
    </row>
    <row r="164" spans="1:30" ht="12.75" customHeight="1" x14ac:dyDescent="0.2">
      <c r="O164" s="1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30" ht="12.75" customHeight="1" x14ac:dyDescent="0.2">
      <c r="B165" s="1" t="s">
        <v>171</v>
      </c>
      <c r="C165" s="1" t="s">
        <v>30</v>
      </c>
      <c r="D165" s="1" t="s">
        <v>97</v>
      </c>
      <c r="F165" s="1" t="s">
        <v>98</v>
      </c>
      <c r="H165" s="1">
        <v>10</v>
      </c>
      <c r="I165" s="1">
        <v>11</v>
      </c>
      <c r="J165" s="1">
        <v>4</v>
      </c>
      <c r="K165" s="1">
        <v>9</v>
      </c>
      <c r="L165" s="1">
        <v>8</v>
      </c>
      <c r="M165" s="1">
        <v>8</v>
      </c>
      <c r="N165" s="1">
        <v>7</v>
      </c>
      <c r="O165" s="1">
        <v>10</v>
      </c>
      <c r="P165" s="6">
        <v>5</v>
      </c>
      <c r="Q165" s="6">
        <v>3</v>
      </c>
      <c r="R165" s="6">
        <v>11</v>
      </c>
      <c r="S165" s="6"/>
      <c r="T165" s="6"/>
      <c r="U165" s="6"/>
      <c r="V165" s="6"/>
      <c r="W165" s="6"/>
      <c r="X165" s="6"/>
      <c r="Y165" s="6"/>
      <c r="Z165" s="6"/>
      <c r="AA165" s="6"/>
    </row>
    <row r="166" spans="1:30" ht="12.75" customHeight="1" x14ac:dyDescent="0.2">
      <c r="O166" s="1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30" ht="12.75" customHeight="1" x14ac:dyDescent="0.2">
      <c r="F167" s="1" t="s">
        <v>101</v>
      </c>
      <c r="K167" s="1">
        <v>2</v>
      </c>
      <c r="O167" s="1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30" ht="12.75" customHeight="1" thickBot="1" x14ac:dyDescent="0.25">
      <c r="C168" s="40"/>
      <c r="H168" s="40"/>
      <c r="N168" s="40"/>
      <c r="O168" s="40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30" ht="12.75" customHeight="1" thickTop="1" x14ac:dyDescent="0.2">
      <c r="A169" s="9" t="s">
        <v>172</v>
      </c>
      <c r="B169" s="14"/>
      <c r="D169" s="9"/>
      <c r="F169" s="5"/>
      <c r="H169" s="37">
        <f t="shared" ref="H169:Q169" si="49">SUM(H157:H166)</f>
        <v>1010</v>
      </c>
      <c r="I169" s="37">
        <f t="shared" si="49"/>
        <v>1056</v>
      </c>
      <c r="J169" s="37">
        <f t="shared" ref="J169" si="50">SUM(J157:J166)</f>
        <v>1056</v>
      </c>
      <c r="K169" s="37">
        <f t="shared" ref="K169" si="51">SUM(K157:K166)</f>
        <v>1089</v>
      </c>
      <c r="L169" s="37">
        <f t="shared" ref="L169" si="52">SUM(L157:L166)</f>
        <v>1014</v>
      </c>
      <c r="M169" s="37">
        <f t="shared" si="49"/>
        <v>929</v>
      </c>
      <c r="N169" s="37">
        <f t="shared" si="49"/>
        <v>853</v>
      </c>
      <c r="O169" s="37">
        <f t="shared" si="49"/>
        <v>832</v>
      </c>
      <c r="P169" s="37">
        <f t="shared" si="49"/>
        <v>842</v>
      </c>
      <c r="Q169" s="37">
        <f t="shared" si="49"/>
        <v>872</v>
      </c>
      <c r="R169" s="37">
        <f t="shared" ref="R169:AA169" si="53">SUM(R157:R166)</f>
        <v>908</v>
      </c>
      <c r="S169" s="37">
        <f t="shared" si="53"/>
        <v>943</v>
      </c>
      <c r="T169" s="37">
        <f t="shared" si="53"/>
        <v>1071</v>
      </c>
      <c r="U169" s="37">
        <f t="shared" si="53"/>
        <v>1070</v>
      </c>
      <c r="V169" s="37">
        <f t="shared" si="53"/>
        <v>1106</v>
      </c>
      <c r="W169" s="37">
        <f t="shared" si="53"/>
        <v>1083</v>
      </c>
      <c r="X169" s="37">
        <f t="shared" si="53"/>
        <v>1014</v>
      </c>
      <c r="Y169" s="37">
        <f t="shared" si="53"/>
        <v>1030</v>
      </c>
      <c r="Z169" s="37">
        <f t="shared" si="53"/>
        <v>1088</v>
      </c>
      <c r="AA169" s="37">
        <f t="shared" si="53"/>
        <v>1182</v>
      </c>
      <c r="AB169" s="36"/>
    </row>
    <row r="170" spans="1:30" ht="12.75" customHeight="1" x14ac:dyDescent="0.2">
      <c r="F170" s="2"/>
      <c r="O170" s="1"/>
    </row>
    <row r="171" spans="1:30" ht="12.75" customHeight="1" x14ac:dyDescent="0.2">
      <c r="A171" s="5" t="s">
        <v>173</v>
      </c>
      <c r="O171" s="1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30" ht="12.75" customHeight="1" x14ac:dyDescent="0.2">
      <c r="B172" s="1" t="s">
        <v>174</v>
      </c>
      <c r="C172" s="1" t="s">
        <v>30</v>
      </c>
      <c r="D172" s="1" t="s">
        <v>175</v>
      </c>
      <c r="E172" s="1" t="s">
        <v>105</v>
      </c>
      <c r="F172" s="1" t="s">
        <v>176</v>
      </c>
      <c r="G172" s="1" t="s">
        <v>26</v>
      </c>
      <c r="O172" s="1">
        <v>1</v>
      </c>
      <c r="P172" s="6">
        <v>23</v>
      </c>
      <c r="Q172" s="6">
        <v>47</v>
      </c>
      <c r="R172" s="6">
        <v>103</v>
      </c>
      <c r="S172" s="6">
        <v>94</v>
      </c>
      <c r="T172" s="6">
        <v>82</v>
      </c>
      <c r="U172" s="6">
        <v>80</v>
      </c>
      <c r="V172" s="6">
        <v>72</v>
      </c>
      <c r="W172" s="6">
        <v>89</v>
      </c>
      <c r="X172" s="6">
        <v>110</v>
      </c>
      <c r="Y172" s="6">
        <v>115</v>
      </c>
      <c r="Z172" s="6">
        <v>116</v>
      </c>
      <c r="AA172" s="6">
        <v>119</v>
      </c>
      <c r="AD172" s="33" t="s">
        <v>425</v>
      </c>
    </row>
    <row r="173" spans="1:30" ht="12.75" customHeight="1" x14ac:dyDescent="0.2">
      <c r="B173" s="1" t="s">
        <v>174</v>
      </c>
      <c r="C173" s="1" t="s">
        <v>30</v>
      </c>
      <c r="D173" s="1" t="s">
        <v>175</v>
      </c>
      <c r="F173" s="1" t="s">
        <v>176</v>
      </c>
      <c r="G173" s="1" t="s">
        <v>26</v>
      </c>
      <c r="N173" s="1">
        <v>1</v>
      </c>
      <c r="O173" s="1">
        <v>10</v>
      </c>
      <c r="P173" s="6"/>
      <c r="Q173" s="6"/>
      <c r="R173" s="6"/>
      <c r="S173" s="6"/>
      <c r="T173" s="6">
        <v>10</v>
      </c>
      <c r="U173" s="6">
        <v>2</v>
      </c>
      <c r="V173" s="6">
        <v>5</v>
      </c>
      <c r="W173" s="6">
        <v>12</v>
      </c>
      <c r="X173" s="6">
        <v>7</v>
      </c>
      <c r="Y173" s="6">
        <v>23</v>
      </c>
      <c r="Z173" s="6">
        <v>19</v>
      </c>
      <c r="AA173" s="6">
        <v>15</v>
      </c>
      <c r="AC173" s="33" t="s">
        <v>384</v>
      </c>
      <c r="AD173" s="33" t="s">
        <v>385</v>
      </c>
    </row>
    <row r="174" spans="1:30" ht="12.75" customHeight="1" x14ac:dyDescent="0.2">
      <c r="B174" s="1" t="s">
        <v>174</v>
      </c>
      <c r="C174" s="1" t="s">
        <v>30</v>
      </c>
      <c r="D174" s="1" t="s">
        <v>177</v>
      </c>
      <c r="F174" s="1" t="s">
        <v>178</v>
      </c>
      <c r="H174" s="1">
        <v>173</v>
      </c>
      <c r="I174" s="1">
        <v>199</v>
      </c>
      <c r="J174" s="1">
        <v>202</v>
      </c>
      <c r="K174" s="1">
        <v>207</v>
      </c>
      <c r="L174" s="1">
        <v>204</v>
      </c>
      <c r="M174" s="1">
        <v>212</v>
      </c>
      <c r="N174" s="1">
        <v>222</v>
      </c>
      <c r="O174" s="1">
        <v>235</v>
      </c>
      <c r="P174" s="6">
        <v>261</v>
      </c>
      <c r="Q174" s="6">
        <v>244</v>
      </c>
      <c r="R174" s="6">
        <v>188</v>
      </c>
      <c r="S174" s="6">
        <v>148</v>
      </c>
      <c r="T174" s="6">
        <v>128</v>
      </c>
      <c r="U174" s="6">
        <v>116</v>
      </c>
      <c r="V174" s="6">
        <v>95</v>
      </c>
      <c r="W174" s="6">
        <v>63</v>
      </c>
      <c r="X174" s="6">
        <v>37</v>
      </c>
      <c r="Y174" s="6">
        <v>24</v>
      </c>
      <c r="Z174" s="6">
        <v>11</v>
      </c>
      <c r="AA174" s="6">
        <v>14</v>
      </c>
    </row>
    <row r="175" spans="1:30" ht="12.75" customHeight="1" x14ac:dyDescent="0.2">
      <c r="O175" s="1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30" ht="12.75" customHeight="1" x14ac:dyDescent="0.2">
      <c r="B176" s="1" t="s">
        <v>179</v>
      </c>
      <c r="C176" s="1" t="s">
        <v>30</v>
      </c>
      <c r="D176" s="1" t="s">
        <v>180</v>
      </c>
      <c r="F176" s="1" t="s">
        <v>181</v>
      </c>
      <c r="H176" s="1">
        <v>21</v>
      </c>
      <c r="I176" s="1">
        <v>29</v>
      </c>
      <c r="J176" s="1">
        <v>54</v>
      </c>
      <c r="K176" s="1">
        <v>79</v>
      </c>
      <c r="L176" s="1">
        <v>87</v>
      </c>
      <c r="M176" s="1">
        <v>122</v>
      </c>
      <c r="N176" s="1">
        <v>144</v>
      </c>
      <c r="O176" s="1">
        <v>158</v>
      </c>
      <c r="P176" s="6">
        <v>158</v>
      </c>
      <c r="Q176" s="6">
        <v>152</v>
      </c>
      <c r="R176" s="6">
        <v>138</v>
      </c>
      <c r="S176" s="6">
        <v>154</v>
      </c>
      <c r="T176" s="6">
        <v>150</v>
      </c>
      <c r="U176" s="6">
        <v>134</v>
      </c>
      <c r="V176" s="6">
        <v>125</v>
      </c>
      <c r="W176" s="6">
        <v>112</v>
      </c>
      <c r="X176" s="6">
        <v>111</v>
      </c>
      <c r="Y176" s="6">
        <v>95</v>
      </c>
      <c r="Z176" s="6">
        <v>84</v>
      </c>
      <c r="AA176" s="6">
        <v>94</v>
      </c>
      <c r="AC176" s="33" t="s">
        <v>386</v>
      </c>
      <c r="AD176" s="33" t="s">
        <v>387</v>
      </c>
    </row>
    <row r="177" spans="2:31" ht="12.75" customHeight="1" x14ac:dyDescent="0.2">
      <c r="B177" s="1" t="s">
        <v>179</v>
      </c>
      <c r="C177" s="1" t="s">
        <v>182</v>
      </c>
      <c r="D177" s="1" t="s">
        <v>183</v>
      </c>
      <c r="E177" s="1" t="s">
        <v>105</v>
      </c>
      <c r="F177" s="1" t="s">
        <v>184</v>
      </c>
      <c r="H177" s="1">
        <v>16</v>
      </c>
      <c r="I177" s="1">
        <v>22</v>
      </c>
      <c r="J177" s="1">
        <v>20</v>
      </c>
      <c r="K177" s="1">
        <v>21</v>
      </c>
      <c r="L177" s="1">
        <v>20</v>
      </c>
      <c r="M177" s="1">
        <v>15</v>
      </c>
      <c r="N177" s="1">
        <v>11</v>
      </c>
      <c r="O177" s="1">
        <v>7</v>
      </c>
      <c r="P177" s="6">
        <v>20</v>
      </c>
      <c r="Q177" s="6">
        <v>20</v>
      </c>
      <c r="R177" s="6">
        <v>27</v>
      </c>
      <c r="S177" s="6">
        <v>32</v>
      </c>
      <c r="T177" s="6">
        <v>46</v>
      </c>
      <c r="U177" s="6">
        <v>73</v>
      </c>
      <c r="V177" s="6">
        <v>72</v>
      </c>
      <c r="W177" s="6">
        <v>62</v>
      </c>
      <c r="X177" s="6">
        <v>57</v>
      </c>
      <c r="Y177" s="6">
        <v>64</v>
      </c>
      <c r="Z177" s="6">
        <v>60</v>
      </c>
      <c r="AA177" s="6">
        <v>64</v>
      </c>
      <c r="AC177" s="33" t="s">
        <v>388</v>
      </c>
    </row>
    <row r="178" spans="2:31" ht="12.75" customHeight="1" x14ac:dyDescent="0.2">
      <c r="B178" s="1" t="s">
        <v>179</v>
      </c>
      <c r="C178" s="1" t="s">
        <v>182</v>
      </c>
      <c r="D178" s="1" t="s">
        <v>183</v>
      </c>
      <c r="F178" s="1" t="s">
        <v>184</v>
      </c>
      <c r="H178" s="1">
        <v>15</v>
      </c>
      <c r="I178" s="1">
        <v>16</v>
      </c>
      <c r="J178" s="1">
        <v>16</v>
      </c>
      <c r="K178" s="1">
        <v>14</v>
      </c>
      <c r="L178" s="1">
        <v>7</v>
      </c>
      <c r="M178" s="1">
        <v>9</v>
      </c>
      <c r="N178" s="1">
        <v>12</v>
      </c>
      <c r="O178" s="1">
        <v>8</v>
      </c>
      <c r="P178" s="6">
        <v>4</v>
      </c>
      <c r="Q178" s="6">
        <v>5</v>
      </c>
      <c r="R178" s="6">
        <v>9</v>
      </c>
      <c r="S178" s="6">
        <v>25</v>
      </c>
      <c r="T178" s="6">
        <v>29</v>
      </c>
      <c r="U178" s="6">
        <v>20</v>
      </c>
      <c r="V178" s="6">
        <v>24</v>
      </c>
      <c r="W178" s="6">
        <v>32</v>
      </c>
      <c r="X178" s="6">
        <v>35</v>
      </c>
      <c r="Y178" s="6">
        <v>34</v>
      </c>
      <c r="Z178" s="6">
        <v>32</v>
      </c>
      <c r="AA178" s="6">
        <v>24</v>
      </c>
      <c r="AC178" s="33" t="s">
        <v>388</v>
      </c>
    </row>
    <row r="179" spans="2:31" ht="12.75" customHeight="1" x14ac:dyDescent="0.2">
      <c r="B179" s="7" t="s">
        <v>179</v>
      </c>
      <c r="C179" s="1" t="s">
        <v>30</v>
      </c>
      <c r="D179" s="1" t="s">
        <v>400</v>
      </c>
      <c r="F179" s="1" t="s">
        <v>404</v>
      </c>
      <c r="H179" s="1">
        <v>37</v>
      </c>
      <c r="I179" s="1">
        <v>47</v>
      </c>
      <c r="J179" s="1">
        <v>53</v>
      </c>
      <c r="K179" s="1">
        <v>57</v>
      </c>
      <c r="L179" s="1">
        <v>37</v>
      </c>
      <c r="M179" s="1">
        <v>7</v>
      </c>
      <c r="O179" s="1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E179" s="1" t="s">
        <v>423</v>
      </c>
    </row>
    <row r="180" spans="2:31" ht="12.75" customHeight="1" x14ac:dyDescent="0.2">
      <c r="B180" s="7" t="s">
        <v>179</v>
      </c>
      <c r="C180" s="1" t="s">
        <v>30</v>
      </c>
      <c r="D180" s="1" t="s">
        <v>185</v>
      </c>
      <c r="F180" s="1" t="s">
        <v>186</v>
      </c>
      <c r="H180" s="1">
        <v>24</v>
      </c>
      <c r="I180" s="1">
        <v>20</v>
      </c>
      <c r="J180" s="1">
        <v>15</v>
      </c>
      <c r="K180" s="1">
        <v>13</v>
      </c>
      <c r="L180" s="1">
        <v>9</v>
      </c>
      <c r="M180" s="1">
        <v>12</v>
      </c>
      <c r="N180" s="1">
        <v>13</v>
      </c>
      <c r="O180" s="1">
        <v>10</v>
      </c>
      <c r="P180" s="6">
        <v>14</v>
      </c>
      <c r="Q180" s="6">
        <v>15</v>
      </c>
      <c r="R180" s="6">
        <v>17</v>
      </c>
      <c r="S180" s="6">
        <v>14</v>
      </c>
      <c r="T180" s="6">
        <v>19</v>
      </c>
      <c r="U180" s="6">
        <v>18</v>
      </c>
      <c r="V180" s="6">
        <v>16</v>
      </c>
      <c r="W180" s="6">
        <v>12</v>
      </c>
      <c r="X180" s="6">
        <v>14</v>
      </c>
      <c r="Y180" s="6">
        <v>15</v>
      </c>
      <c r="Z180" s="6">
        <v>14</v>
      </c>
      <c r="AA180" s="6">
        <v>24</v>
      </c>
    </row>
    <row r="181" spans="2:31" ht="12.75" customHeight="1" x14ac:dyDescent="0.2">
      <c r="O181" s="1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2:31" ht="12.75" customHeight="1" x14ac:dyDescent="0.2">
      <c r="B182" s="1" t="s">
        <v>187</v>
      </c>
      <c r="C182" s="1" t="s">
        <v>30</v>
      </c>
      <c r="D182" s="1" t="s">
        <v>188</v>
      </c>
      <c r="F182" s="1" t="s">
        <v>189</v>
      </c>
      <c r="J182" s="1">
        <v>13</v>
      </c>
      <c r="K182" s="1">
        <v>28</v>
      </c>
      <c r="L182" s="1">
        <v>54</v>
      </c>
      <c r="M182" s="1">
        <v>126</v>
      </c>
      <c r="N182" s="1">
        <v>159</v>
      </c>
      <c r="O182" s="1">
        <v>153</v>
      </c>
      <c r="P182" s="6">
        <v>173</v>
      </c>
      <c r="Q182" s="6">
        <v>178</v>
      </c>
      <c r="R182" s="6">
        <v>175</v>
      </c>
      <c r="S182" s="6">
        <v>151</v>
      </c>
      <c r="T182" s="6">
        <v>168</v>
      </c>
      <c r="U182" s="6">
        <v>130</v>
      </c>
      <c r="V182" s="6">
        <v>140</v>
      </c>
      <c r="W182" s="6">
        <v>133</v>
      </c>
      <c r="X182" s="6">
        <v>157</v>
      </c>
      <c r="Y182" s="6">
        <v>152</v>
      </c>
      <c r="Z182" s="6">
        <v>171</v>
      </c>
      <c r="AA182" s="6">
        <v>173</v>
      </c>
    </row>
    <row r="183" spans="2:31" ht="12.75" customHeight="1" x14ac:dyDescent="0.2">
      <c r="B183" s="1" t="s">
        <v>187</v>
      </c>
      <c r="C183" s="1" t="s">
        <v>30</v>
      </c>
      <c r="D183" s="1" t="s">
        <v>190</v>
      </c>
      <c r="F183" s="1" t="s">
        <v>191</v>
      </c>
      <c r="H183" s="1">
        <v>41</v>
      </c>
      <c r="I183" s="1">
        <v>32</v>
      </c>
      <c r="J183" s="1">
        <v>28</v>
      </c>
      <c r="K183" s="1">
        <v>32</v>
      </c>
      <c r="L183" s="1">
        <v>31</v>
      </c>
      <c r="M183" s="1">
        <v>26</v>
      </c>
      <c r="N183" s="1">
        <v>32</v>
      </c>
      <c r="O183" s="1">
        <v>37</v>
      </c>
      <c r="P183" s="6">
        <v>40</v>
      </c>
      <c r="Q183" s="6">
        <v>45</v>
      </c>
      <c r="R183" s="6">
        <v>28</v>
      </c>
      <c r="S183" s="6">
        <v>33</v>
      </c>
      <c r="T183" s="6">
        <v>26</v>
      </c>
      <c r="U183" s="6"/>
      <c r="V183" s="6"/>
      <c r="W183" s="6"/>
      <c r="X183" s="6"/>
      <c r="Y183" s="6"/>
      <c r="Z183" s="6"/>
      <c r="AA183" s="6"/>
    </row>
    <row r="184" spans="2:31" ht="12.75" customHeight="1" x14ac:dyDescent="0.2">
      <c r="B184" s="1" t="s">
        <v>187</v>
      </c>
      <c r="C184" s="1" t="s">
        <v>30</v>
      </c>
      <c r="D184" s="1" t="s">
        <v>192</v>
      </c>
      <c r="F184" s="1" t="s">
        <v>193</v>
      </c>
      <c r="H184" s="1">
        <v>545</v>
      </c>
      <c r="I184" s="1">
        <v>543</v>
      </c>
      <c r="J184" s="1">
        <v>556</v>
      </c>
      <c r="K184" s="1">
        <v>501</v>
      </c>
      <c r="L184" s="1">
        <v>501</v>
      </c>
      <c r="M184" s="1">
        <v>483</v>
      </c>
      <c r="N184" s="1">
        <v>479</v>
      </c>
      <c r="O184" s="1">
        <v>502</v>
      </c>
      <c r="P184" s="6">
        <v>511</v>
      </c>
      <c r="Q184" s="6">
        <v>486</v>
      </c>
      <c r="R184" s="6">
        <v>391</v>
      </c>
      <c r="S184" s="6">
        <v>309</v>
      </c>
      <c r="T184" s="6">
        <v>154</v>
      </c>
      <c r="U184" s="6"/>
      <c r="V184" s="6"/>
      <c r="W184" s="6"/>
      <c r="X184" s="6"/>
      <c r="Y184" s="6"/>
      <c r="Z184" s="6"/>
      <c r="AA184" s="6"/>
    </row>
    <row r="185" spans="2:31" ht="12.75" customHeight="1" x14ac:dyDescent="0.2">
      <c r="B185" s="1" t="s">
        <v>187</v>
      </c>
      <c r="C185" s="1" t="s">
        <v>30</v>
      </c>
      <c r="D185" s="1" t="s">
        <v>194</v>
      </c>
      <c r="F185" s="1" t="s">
        <v>187</v>
      </c>
      <c r="G185" s="1" t="s">
        <v>26</v>
      </c>
      <c r="O185" s="1"/>
      <c r="P185" s="6"/>
      <c r="Q185" s="6"/>
      <c r="R185" s="6">
        <v>11</v>
      </c>
      <c r="S185" s="6">
        <v>42</v>
      </c>
      <c r="T185" s="6">
        <v>147</v>
      </c>
      <c r="U185" s="6">
        <v>265</v>
      </c>
      <c r="V185" s="6">
        <v>222</v>
      </c>
      <c r="W185" s="6">
        <v>233</v>
      </c>
      <c r="X185" s="6">
        <v>182</v>
      </c>
      <c r="Y185" s="6">
        <v>173</v>
      </c>
      <c r="Z185" s="6">
        <v>121</v>
      </c>
      <c r="AA185" s="6">
        <v>107</v>
      </c>
      <c r="AD185" s="33" t="s">
        <v>193</v>
      </c>
    </row>
    <row r="186" spans="2:31" ht="12.75" customHeight="1" x14ac:dyDescent="0.2">
      <c r="B186" s="1" t="s">
        <v>187</v>
      </c>
      <c r="C186" s="1" t="s">
        <v>30</v>
      </c>
      <c r="D186" s="1" t="s">
        <v>195</v>
      </c>
      <c r="F186" s="1" t="s">
        <v>426</v>
      </c>
      <c r="H186" s="1">
        <v>104</v>
      </c>
      <c r="I186" s="1">
        <v>84</v>
      </c>
      <c r="J186" s="1">
        <v>75</v>
      </c>
      <c r="K186" s="1">
        <v>80</v>
      </c>
      <c r="L186" s="1">
        <v>85</v>
      </c>
      <c r="M186" s="1">
        <v>110</v>
      </c>
      <c r="N186" s="1">
        <v>112</v>
      </c>
      <c r="O186" s="1">
        <v>105</v>
      </c>
      <c r="P186" s="6">
        <v>132</v>
      </c>
      <c r="Q186" s="6">
        <v>124</v>
      </c>
      <c r="R186" s="6">
        <v>158</v>
      </c>
      <c r="S186" s="6">
        <v>146</v>
      </c>
      <c r="T186" s="6">
        <v>136</v>
      </c>
      <c r="U186" s="6">
        <v>129</v>
      </c>
      <c r="V186" s="6">
        <v>119</v>
      </c>
      <c r="W186" s="6">
        <v>97</v>
      </c>
      <c r="X186" s="6">
        <v>98</v>
      </c>
      <c r="Y186" s="6">
        <v>104</v>
      </c>
      <c r="Z186" s="6">
        <v>112</v>
      </c>
      <c r="AA186" s="6">
        <v>91</v>
      </c>
    </row>
    <row r="187" spans="2:31" ht="12.75" customHeight="1" x14ac:dyDescent="0.2">
      <c r="B187" s="1" t="s">
        <v>187</v>
      </c>
      <c r="C187" s="1" t="s">
        <v>30</v>
      </c>
      <c r="D187" s="1" t="s">
        <v>196</v>
      </c>
      <c r="F187" s="1" t="s">
        <v>197</v>
      </c>
      <c r="H187" s="1">
        <v>28</v>
      </c>
      <c r="I187" s="1">
        <v>23</v>
      </c>
      <c r="J187" s="1">
        <v>28</v>
      </c>
      <c r="K187" s="1">
        <v>30</v>
      </c>
      <c r="L187" s="1">
        <v>23</v>
      </c>
      <c r="M187" s="1">
        <v>29</v>
      </c>
      <c r="N187" s="1">
        <v>24</v>
      </c>
      <c r="O187" s="1">
        <v>24</v>
      </c>
      <c r="P187" s="6">
        <v>15</v>
      </c>
      <c r="Q187" s="6">
        <v>19</v>
      </c>
      <c r="R187" s="6">
        <v>16</v>
      </c>
      <c r="S187" s="6">
        <v>17</v>
      </c>
      <c r="T187" s="6">
        <v>11</v>
      </c>
      <c r="U187" s="6"/>
      <c r="V187" s="6"/>
      <c r="W187" s="6"/>
      <c r="X187" s="6"/>
      <c r="Y187" s="6"/>
      <c r="Z187" s="6"/>
      <c r="AA187" s="6"/>
    </row>
    <row r="188" spans="2:31" ht="12.75" customHeight="1" x14ac:dyDescent="0.2">
      <c r="O188" s="1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2:31" ht="12.75" customHeight="1" x14ac:dyDescent="0.2">
      <c r="B189" s="1" t="s">
        <v>198</v>
      </c>
      <c r="C189" s="1" t="s">
        <v>30</v>
      </c>
      <c r="D189" s="1" t="s">
        <v>199</v>
      </c>
      <c r="F189" s="1" t="s">
        <v>200</v>
      </c>
      <c r="G189" s="1" t="s">
        <v>26</v>
      </c>
      <c r="O189" s="1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>
        <v>1</v>
      </c>
    </row>
    <row r="190" spans="2:31" ht="12.75" customHeight="1" x14ac:dyDescent="0.2">
      <c r="O190" s="1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2:31" ht="12.75" customHeight="1" x14ac:dyDescent="0.2">
      <c r="B191" s="1" t="s">
        <v>198</v>
      </c>
      <c r="C191" s="1" t="s">
        <v>182</v>
      </c>
      <c r="D191" s="1" t="s">
        <v>201</v>
      </c>
      <c r="E191" s="1" t="s">
        <v>105</v>
      </c>
      <c r="F191" s="1" t="s">
        <v>202</v>
      </c>
      <c r="H191" s="1">
        <v>373</v>
      </c>
      <c r="I191" s="1">
        <v>396</v>
      </c>
      <c r="J191" s="1">
        <v>296</v>
      </c>
      <c r="K191" s="1">
        <v>364</v>
      </c>
      <c r="L191" s="1">
        <v>335</v>
      </c>
      <c r="M191" s="1">
        <v>225</v>
      </c>
      <c r="N191" s="1">
        <v>174</v>
      </c>
      <c r="O191" s="1">
        <v>133</v>
      </c>
      <c r="P191" s="6">
        <v>163</v>
      </c>
      <c r="Q191" s="6">
        <v>130</v>
      </c>
      <c r="R191" s="6">
        <v>148</v>
      </c>
      <c r="S191" s="6">
        <v>145</v>
      </c>
      <c r="T191" s="6">
        <v>210</v>
      </c>
      <c r="U191" s="6">
        <v>310</v>
      </c>
      <c r="V191" s="6">
        <v>286</v>
      </c>
      <c r="W191" s="6">
        <v>296</v>
      </c>
      <c r="X191" s="6">
        <v>297</v>
      </c>
      <c r="Y191" s="6">
        <v>293</v>
      </c>
      <c r="Z191" s="6">
        <v>274</v>
      </c>
      <c r="AA191" s="6">
        <v>369</v>
      </c>
      <c r="AC191" s="33" t="s">
        <v>348</v>
      </c>
    </row>
    <row r="192" spans="2:31" ht="12.75" customHeight="1" x14ac:dyDescent="0.2">
      <c r="B192" s="1" t="s">
        <v>198</v>
      </c>
      <c r="C192" s="1" t="s">
        <v>182</v>
      </c>
      <c r="D192" s="1" t="s">
        <v>201</v>
      </c>
      <c r="F192" s="1" t="s">
        <v>202</v>
      </c>
      <c r="H192" s="1">
        <v>498</v>
      </c>
      <c r="I192" s="1">
        <v>483</v>
      </c>
      <c r="J192" s="1">
        <v>472</v>
      </c>
      <c r="K192" s="1">
        <v>371</v>
      </c>
      <c r="L192" s="1">
        <v>337</v>
      </c>
      <c r="M192" s="1">
        <v>369</v>
      </c>
      <c r="N192" s="1">
        <v>312</v>
      </c>
      <c r="O192" s="1">
        <v>280</v>
      </c>
      <c r="P192" s="6">
        <v>187</v>
      </c>
      <c r="Q192" s="6">
        <v>264</v>
      </c>
      <c r="R192" s="6">
        <v>307</v>
      </c>
      <c r="S192" s="6">
        <v>354</v>
      </c>
      <c r="T192" s="6">
        <v>376</v>
      </c>
      <c r="U192" s="6">
        <v>378</v>
      </c>
      <c r="V192" s="6">
        <v>452</v>
      </c>
      <c r="W192" s="6">
        <v>453</v>
      </c>
      <c r="X192" s="6">
        <v>477</v>
      </c>
      <c r="Y192" s="6">
        <v>532</v>
      </c>
      <c r="Z192" s="6">
        <v>579</v>
      </c>
      <c r="AA192" s="6">
        <v>519</v>
      </c>
      <c r="AC192" s="33" t="s">
        <v>348</v>
      </c>
    </row>
    <row r="193" spans="2:29" ht="12.75" customHeight="1" x14ac:dyDescent="0.2">
      <c r="B193" s="1" t="s">
        <v>198</v>
      </c>
      <c r="C193" s="1" t="s">
        <v>182</v>
      </c>
      <c r="D193" s="29" t="s">
        <v>203</v>
      </c>
      <c r="E193" s="1" t="s">
        <v>105</v>
      </c>
      <c r="F193" s="7" t="s">
        <v>204</v>
      </c>
      <c r="H193" s="1">
        <v>3</v>
      </c>
      <c r="I193" s="1">
        <v>1</v>
      </c>
      <c r="J193" s="1">
        <v>3</v>
      </c>
      <c r="K193" s="1">
        <v>3</v>
      </c>
      <c r="L193" s="1">
        <v>8</v>
      </c>
      <c r="M193" s="1">
        <v>6</v>
      </c>
      <c r="N193" s="1">
        <v>4</v>
      </c>
      <c r="O193" s="1">
        <v>7</v>
      </c>
      <c r="P193" s="6">
        <v>6</v>
      </c>
      <c r="Q193" s="6">
        <v>12</v>
      </c>
      <c r="R193" s="6">
        <v>6</v>
      </c>
      <c r="S193" s="6">
        <v>11</v>
      </c>
      <c r="T193" s="6">
        <v>14</v>
      </c>
      <c r="U193" s="6">
        <v>17</v>
      </c>
      <c r="V193" s="6">
        <v>10</v>
      </c>
      <c r="W193" s="6">
        <v>4</v>
      </c>
      <c r="X193" s="6">
        <v>5</v>
      </c>
      <c r="Y193" s="6">
        <v>1</v>
      </c>
      <c r="Z193" s="6"/>
      <c r="AA193" s="6"/>
    </row>
    <row r="194" spans="2:29" ht="12.75" customHeight="1" x14ac:dyDescent="0.2">
      <c r="B194" s="1" t="s">
        <v>198</v>
      </c>
      <c r="C194" s="1" t="s">
        <v>182</v>
      </c>
      <c r="D194" s="29" t="s">
        <v>203</v>
      </c>
      <c r="F194" s="7" t="s">
        <v>204</v>
      </c>
      <c r="H194" s="1">
        <v>40</v>
      </c>
      <c r="I194" s="1">
        <v>43</v>
      </c>
      <c r="J194" s="1">
        <v>51</v>
      </c>
      <c r="K194" s="1">
        <v>54</v>
      </c>
      <c r="L194" s="1">
        <v>57</v>
      </c>
      <c r="M194" s="1">
        <v>57</v>
      </c>
      <c r="N194" s="1">
        <v>56</v>
      </c>
      <c r="O194" s="1">
        <v>51</v>
      </c>
      <c r="P194" s="6">
        <v>58</v>
      </c>
      <c r="Q194" s="6">
        <v>58</v>
      </c>
      <c r="R194" s="6">
        <v>75</v>
      </c>
      <c r="S194" s="6">
        <v>95</v>
      </c>
      <c r="T194" s="6">
        <v>114</v>
      </c>
      <c r="U194" s="6">
        <v>95</v>
      </c>
      <c r="V194" s="6">
        <v>67</v>
      </c>
      <c r="W194" s="6">
        <v>51</v>
      </c>
      <c r="X194" s="6">
        <v>30</v>
      </c>
      <c r="Y194" s="6">
        <v>4</v>
      </c>
      <c r="Z194" s="6">
        <v>15</v>
      </c>
      <c r="AA194" s="6">
        <v>25</v>
      </c>
    </row>
    <row r="195" spans="2:29" ht="12.75" customHeight="1" x14ac:dyDescent="0.2">
      <c r="B195" s="1" t="s">
        <v>198</v>
      </c>
      <c r="C195" s="1" t="s">
        <v>182</v>
      </c>
      <c r="D195" s="29" t="s">
        <v>205</v>
      </c>
      <c r="E195" s="1" t="s">
        <v>105</v>
      </c>
      <c r="F195" s="7" t="s">
        <v>206</v>
      </c>
      <c r="J195" s="1">
        <v>1</v>
      </c>
      <c r="K195" s="1">
        <v>1</v>
      </c>
      <c r="L195" s="1">
        <v>4</v>
      </c>
      <c r="M195" s="1">
        <v>3</v>
      </c>
      <c r="O195" s="1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2:29" ht="12.75" customHeight="1" thickBot="1" x14ac:dyDescent="0.25">
      <c r="B196" s="1" t="s">
        <v>198</v>
      </c>
      <c r="C196" s="1" t="s">
        <v>182</v>
      </c>
      <c r="D196" s="29" t="s">
        <v>205</v>
      </c>
      <c r="F196" s="7" t="s">
        <v>206</v>
      </c>
      <c r="H196" s="40">
        <v>3</v>
      </c>
      <c r="I196" s="1">
        <v>5</v>
      </c>
      <c r="J196" s="1">
        <v>7</v>
      </c>
      <c r="K196" s="1">
        <v>7</v>
      </c>
      <c r="L196" s="1">
        <v>3</v>
      </c>
      <c r="M196" s="1">
        <v>2</v>
      </c>
      <c r="N196" s="40">
        <v>2</v>
      </c>
      <c r="O196" s="40">
        <v>3</v>
      </c>
      <c r="P196" s="6"/>
      <c r="Q196" s="6">
        <v>1</v>
      </c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2:29" ht="12.75" customHeight="1" thickTop="1" x14ac:dyDescent="0.2">
      <c r="B197" s="1" t="s">
        <v>198</v>
      </c>
      <c r="C197" s="1" t="s">
        <v>182</v>
      </c>
      <c r="D197" s="13" t="s">
        <v>162</v>
      </c>
      <c r="E197" s="1" t="s">
        <v>105</v>
      </c>
      <c r="F197" s="2" t="s">
        <v>207</v>
      </c>
      <c r="H197" s="11">
        <f t="shared" ref="H197:Q197" si="54">SUMIFS(H191:H196,$E191:$E196,$E197)</f>
        <v>376</v>
      </c>
      <c r="I197" s="11">
        <f t="shared" si="54"/>
        <v>397</v>
      </c>
      <c r="J197" s="11">
        <f t="shared" ref="J197" si="55">SUMIFS(J191:J196,$E191:$E196,$E197)</f>
        <v>300</v>
      </c>
      <c r="K197" s="11">
        <f t="shared" ref="K197" si="56">SUMIFS(K191:K196,$E191:$E196,$E197)</f>
        <v>368</v>
      </c>
      <c r="L197" s="11">
        <f t="shared" ref="L197" si="57">SUMIFS(L191:L196,$E191:$E196,$E197)</f>
        <v>347</v>
      </c>
      <c r="M197" s="11">
        <f t="shared" si="54"/>
        <v>234</v>
      </c>
      <c r="N197" s="11">
        <f t="shared" si="54"/>
        <v>178</v>
      </c>
      <c r="O197" s="11">
        <f t="shared" si="54"/>
        <v>140</v>
      </c>
      <c r="P197" s="11">
        <f t="shared" si="54"/>
        <v>169</v>
      </c>
      <c r="Q197" s="11">
        <f t="shared" si="54"/>
        <v>142</v>
      </c>
      <c r="R197" s="11">
        <f t="shared" ref="R197:V197" si="58">SUMIFS(R191:R196,$E191:$E196,$E197)</f>
        <v>154</v>
      </c>
      <c r="S197" s="11">
        <f t="shared" si="58"/>
        <v>156</v>
      </c>
      <c r="T197" s="11">
        <f t="shared" si="58"/>
        <v>224</v>
      </c>
      <c r="U197" s="11">
        <f t="shared" si="58"/>
        <v>327</v>
      </c>
      <c r="V197" s="11">
        <f t="shared" si="58"/>
        <v>296</v>
      </c>
      <c r="W197" s="11">
        <f t="shared" ref="W197" si="59">SUMIFS(W191:W196,$E191:$E196,$E197)</f>
        <v>300</v>
      </c>
      <c r="X197" s="11">
        <f t="shared" ref="X197" si="60">SUMIFS(X191:X196,$E191:$E196,$E197)</f>
        <v>302</v>
      </c>
      <c r="Y197" s="11">
        <f t="shared" ref="Y197" si="61">SUMIFS(Y191:Y196,$E191:$E196,$E197)</f>
        <v>294</v>
      </c>
      <c r="Z197" s="11">
        <f t="shared" ref="Z197" si="62">SUMIFS(Z191:Z196,$E191:$E196,$E197)</f>
        <v>274</v>
      </c>
      <c r="AA197" s="11">
        <f t="shared" ref="AA197" si="63">SUMIFS(AA191:AA196,$E191:$E196,$E197)</f>
        <v>369</v>
      </c>
    </row>
    <row r="198" spans="2:29" ht="12.75" customHeight="1" x14ac:dyDescent="0.2">
      <c r="B198" s="1" t="s">
        <v>198</v>
      </c>
      <c r="C198" s="1" t="s">
        <v>182</v>
      </c>
      <c r="F198" s="2" t="s">
        <v>208</v>
      </c>
      <c r="H198" s="6">
        <f t="shared" ref="H198:Q198" si="64">SUMIFS(H191:H196,$E191:$E196,"")</f>
        <v>541</v>
      </c>
      <c r="I198" s="6">
        <f t="shared" si="64"/>
        <v>531</v>
      </c>
      <c r="J198" s="6">
        <f t="shared" ref="J198" si="65">SUMIFS(J191:J196,$E191:$E196,"")</f>
        <v>530</v>
      </c>
      <c r="K198" s="6">
        <f t="shared" ref="K198" si="66">SUMIFS(K191:K196,$E191:$E196,"")</f>
        <v>432</v>
      </c>
      <c r="L198" s="6">
        <f t="shared" ref="L198" si="67">SUMIFS(L191:L196,$E191:$E196,"")</f>
        <v>397</v>
      </c>
      <c r="M198" s="6">
        <f t="shared" si="64"/>
        <v>428</v>
      </c>
      <c r="N198" s="6">
        <f t="shared" si="64"/>
        <v>370</v>
      </c>
      <c r="O198" s="6">
        <f t="shared" si="64"/>
        <v>334</v>
      </c>
      <c r="P198" s="6">
        <f t="shared" si="64"/>
        <v>245</v>
      </c>
      <c r="Q198" s="6">
        <f t="shared" si="64"/>
        <v>323</v>
      </c>
      <c r="R198" s="6">
        <f t="shared" ref="R198:AA198" si="68">SUMIFS(R191:R196,$E191:$E196,"")</f>
        <v>382</v>
      </c>
      <c r="S198" s="6">
        <f t="shared" si="68"/>
        <v>449</v>
      </c>
      <c r="T198" s="6">
        <f t="shared" si="68"/>
        <v>490</v>
      </c>
      <c r="U198" s="6">
        <f t="shared" si="68"/>
        <v>473</v>
      </c>
      <c r="V198" s="6">
        <f t="shared" si="68"/>
        <v>519</v>
      </c>
      <c r="W198" s="6">
        <f t="shared" si="68"/>
        <v>504</v>
      </c>
      <c r="X198" s="6">
        <f t="shared" si="68"/>
        <v>507</v>
      </c>
      <c r="Y198" s="6">
        <f t="shared" si="68"/>
        <v>536</v>
      </c>
      <c r="Z198" s="6">
        <f t="shared" si="68"/>
        <v>594</v>
      </c>
      <c r="AA198" s="6">
        <f t="shared" si="68"/>
        <v>544</v>
      </c>
    </row>
    <row r="199" spans="2:29" ht="12.75" customHeight="1" x14ac:dyDescent="0.2">
      <c r="N199" s="41"/>
      <c r="O199" s="41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2:29" ht="12.75" customHeight="1" x14ac:dyDescent="0.2">
      <c r="B200" s="1" t="s">
        <v>209</v>
      </c>
      <c r="C200" s="1" t="s">
        <v>30</v>
      </c>
      <c r="D200" s="1" t="s">
        <v>210</v>
      </c>
      <c r="F200" s="1" t="s">
        <v>211</v>
      </c>
      <c r="H200" s="1">
        <v>18</v>
      </c>
      <c r="I200" s="1">
        <v>15</v>
      </c>
      <c r="J200" s="1">
        <v>15</v>
      </c>
      <c r="K200" s="1">
        <v>22</v>
      </c>
      <c r="L200" s="1">
        <v>25</v>
      </c>
      <c r="M200" s="1">
        <v>31</v>
      </c>
      <c r="N200" s="1">
        <v>39</v>
      </c>
      <c r="O200" s="1">
        <v>37</v>
      </c>
      <c r="P200" s="6">
        <v>41</v>
      </c>
      <c r="Q200" s="6">
        <v>44</v>
      </c>
      <c r="R200" s="6">
        <v>30</v>
      </c>
      <c r="S200" s="6">
        <v>35</v>
      </c>
      <c r="T200" s="6">
        <v>33</v>
      </c>
      <c r="U200" s="6">
        <v>36</v>
      </c>
      <c r="V200" s="6">
        <v>47</v>
      </c>
      <c r="W200" s="6">
        <v>46</v>
      </c>
      <c r="X200" s="6">
        <v>29</v>
      </c>
      <c r="Y200" s="6"/>
      <c r="Z200" s="6"/>
      <c r="AA200" s="6"/>
    </row>
    <row r="201" spans="2:29" ht="12.75" customHeight="1" x14ac:dyDescent="0.2">
      <c r="B201" s="1" t="s">
        <v>209</v>
      </c>
      <c r="C201" s="1" t="s">
        <v>30</v>
      </c>
      <c r="D201" s="1" t="s">
        <v>212</v>
      </c>
      <c r="F201" s="1" t="s">
        <v>213</v>
      </c>
      <c r="H201" s="1">
        <v>5</v>
      </c>
      <c r="I201" s="1">
        <v>9</v>
      </c>
      <c r="J201" s="1">
        <v>6</v>
      </c>
      <c r="K201" s="1">
        <v>10</v>
      </c>
      <c r="L201" s="1">
        <v>15</v>
      </c>
      <c r="M201" s="1">
        <v>11</v>
      </c>
      <c r="N201" s="1">
        <v>15</v>
      </c>
      <c r="O201" s="1">
        <v>21</v>
      </c>
      <c r="P201" s="6">
        <v>21</v>
      </c>
      <c r="Q201" s="6">
        <v>31</v>
      </c>
      <c r="R201" s="6">
        <v>31</v>
      </c>
      <c r="S201" s="6">
        <v>28</v>
      </c>
      <c r="T201" s="6">
        <v>18</v>
      </c>
      <c r="U201" s="6">
        <v>22</v>
      </c>
      <c r="V201" s="6">
        <v>25</v>
      </c>
      <c r="W201" s="6">
        <v>27</v>
      </c>
      <c r="X201" s="6">
        <v>38</v>
      </c>
      <c r="Y201" s="6">
        <v>124</v>
      </c>
      <c r="Z201" s="6">
        <v>124</v>
      </c>
      <c r="AA201" s="6">
        <v>117</v>
      </c>
    </row>
    <row r="202" spans="2:29" ht="12.75" customHeight="1" x14ac:dyDescent="0.2">
      <c r="B202" s="1" t="s">
        <v>209</v>
      </c>
      <c r="C202" s="1" t="s">
        <v>30</v>
      </c>
      <c r="D202" s="1" t="s">
        <v>431</v>
      </c>
      <c r="F202" s="1" t="s">
        <v>427</v>
      </c>
      <c r="H202" s="1">
        <v>5</v>
      </c>
      <c r="I202" s="1">
        <v>9</v>
      </c>
      <c r="J202" s="1">
        <v>6</v>
      </c>
      <c r="K202" s="1">
        <v>10</v>
      </c>
      <c r="L202" s="1">
        <v>10</v>
      </c>
      <c r="M202" s="1">
        <v>15</v>
      </c>
      <c r="N202" s="1">
        <v>16</v>
      </c>
      <c r="O202" s="1">
        <v>18</v>
      </c>
      <c r="P202" s="6">
        <v>14</v>
      </c>
      <c r="Q202" s="6">
        <v>11</v>
      </c>
      <c r="R202" s="6">
        <v>18</v>
      </c>
      <c r="S202" s="6">
        <v>14</v>
      </c>
      <c r="T202" s="6">
        <v>18</v>
      </c>
      <c r="U202" s="6">
        <v>24</v>
      </c>
      <c r="V202" s="6">
        <v>18</v>
      </c>
      <c r="W202" s="6">
        <v>17</v>
      </c>
      <c r="X202" s="6">
        <v>16</v>
      </c>
      <c r="Y202" s="6"/>
      <c r="Z202" s="6"/>
      <c r="AA202" s="6"/>
      <c r="AC202" s="33" t="s">
        <v>214</v>
      </c>
    </row>
    <row r="203" spans="2:29" ht="12.75" customHeight="1" x14ac:dyDescent="0.2">
      <c r="B203" s="1" t="s">
        <v>209</v>
      </c>
      <c r="C203" s="1" t="s">
        <v>30</v>
      </c>
      <c r="D203" s="1" t="s">
        <v>215</v>
      </c>
      <c r="F203" s="1" t="s">
        <v>216</v>
      </c>
      <c r="H203" s="1">
        <v>19</v>
      </c>
      <c r="I203" s="1">
        <v>24</v>
      </c>
      <c r="J203" s="1">
        <v>33</v>
      </c>
      <c r="K203" s="1">
        <v>39</v>
      </c>
      <c r="L203" s="1">
        <v>52</v>
      </c>
      <c r="M203" s="1">
        <v>70</v>
      </c>
      <c r="N203" s="1">
        <v>80</v>
      </c>
      <c r="O203" s="1">
        <v>87</v>
      </c>
      <c r="P203" s="6">
        <v>83</v>
      </c>
      <c r="Q203" s="6">
        <v>66</v>
      </c>
      <c r="R203" s="6">
        <v>58</v>
      </c>
      <c r="S203" s="6">
        <v>56</v>
      </c>
      <c r="T203" s="6">
        <v>45</v>
      </c>
      <c r="U203" s="6">
        <v>37</v>
      </c>
      <c r="V203" s="6">
        <v>28</v>
      </c>
      <c r="W203" s="6">
        <v>22</v>
      </c>
      <c r="X203" s="6">
        <v>24</v>
      </c>
      <c r="Y203" s="6"/>
      <c r="Z203" s="6"/>
      <c r="AA203" s="6"/>
    </row>
    <row r="204" spans="2:29" ht="12.75" customHeight="1" x14ac:dyDescent="0.2">
      <c r="O204" s="1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2:29" ht="12.75" customHeight="1" x14ac:dyDescent="0.2">
      <c r="B205" s="1" t="s">
        <v>217</v>
      </c>
      <c r="C205" s="1" t="s">
        <v>11</v>
      </c>
      <c r="D205" s="1" t="s">
        <v>218</v>
      </c>
      <c r="F205" s="1" t="s">
        <v>217</v>
      </c>
      <c r="J205" s="1">
        <v>1</v>
      </c>
      <c r="N205" s="1">
        <v>1</v>
      </c>
      <c r="O205" s="1">
        <v>5</v>
      </c>
      <c r="P205" s="6">
        <v>6</v>
      </c>
      <c r="Q205" s="6">
        <v>10</v>
      </c>
      <c r="R205" s="6">
        <v>13</v>
      </c>
      <c r="S205" s="6">
        <v>10</v>
      </c>
      <c r="T205" s="6">
        <v>9</v>
      </c>
      <c r="U205" s="6">
        <v>9</v>
      </c>
      <c r="V205" s="6">
        <v>15</v>
      </c>
      <c r="W205" s="6">
        <v>9</v>
      </c>
      <c r="X205" s="6">
        <v>7</v>
      </c>
      <c r="Y205" s="6">
        <v>7</v>
      </c>
      <c r="Z205" s="6">
        <v>8</v>
      </c>
      <c r="AA205" s="6">
        <v>9</v>
      </c>
    </row>
    <row r="206" spans="2:29" ht="12.75" customHeight="1" x14ac:dyDescent="0.2">
      <c r="B206" s="1" t="s">
        <v>217</v>
      </c>
      <c r="C206" s="1" t="s">
        <v>30</v>
      </c>
      <c r="D206" s="1" t="s">
        <v>218</v>
      </c>
      <c r="F206" s="1" t="s">
        <v>217</v>
      </c>
      <c r="H206" s="1">
        <v>404</v>
      </c>
      <c r="I206" s="1">
        <v>401</v>
      </c>
      <c r="J206" s="1">
        <v>380</v>
      </c>
      <c r="K206" s="1">
        <v>403</v>
      </c>
      <c r="L206" s="1">
        <v>420</v>
      </c>
      <c r="M206" s="1">
        <v>438</v>
      </c>
      <c r="N206" s="1">
        <v>471</v>
      </c>
      <c r="O206" s="1">
        <v>457</v>
      </c>
      <c r="P206" s="6">
        <v>411</v>
      </c>
      <c r="Q206" s="6">
        <v>389</v>
      </c>
      <c r="R206" s="6">
        <v>379</v>
      </c>
      <c r="S206" s="6">
        <v>344</v>
      </c>
      <c r="T206" s="6">
        <v>351</v>
      </c>
      <c r="U206" s="6">
        <v>367</v>
      </c>
      <c r="V206" s="6">
        <v>374</v>
      </c>
      <c r="W206" s="6">
        <v>381</v>
      </c>
      <c r="X206" s="6">
        <v>398</v>
      </c>
      <c r="Y206" s="6">
        <v>375</v>
      </c>
      <c r="Z206" s="6">
        <v>368</v>
      </c>
      <c r="AA206" s="6">
        <v>341</v>
      </c>
    </row>
    <row r="207" spans="2:29" ht="12.75" customHeight="1" x14ac:dyDescent="0.2">
      <c r="O207" s="1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2:29" ht="12.75" customHeight="1" x14ac:dyDescent="0.2">
      <c r="B208" s="1" t="s">
        <v>171</v>
      </c>
      <c r="C208" s="1" t="s">
        <v>30</v>
      </c>
      <c r="D208" s="1" t="s">
        <v>97</v>
      </c>
      <c r="F208" s="1" t="s">
        <v>98</v>
      </c>
      <c r="H208" s="1">
        <v>10</v>
      </c>
      <c r="I208" s="1">
        <v>7</v>
      </c>
      <c r="J208" s="1">
        <v>15</v>
      </c>
      <c r="K208" s="1">
        <v>8</v>
      </c>
      <c r="L208" s="1">
        <v>12</v>
      </c>
      <c r="M208" s="1">
        <v>11</v>
      </c>
      <c r="N208" s="1">
        <v>7</v>
      </c>
      <c r="O208" s="1">
        <v>4</v>
      </c>
      <c r="P208" s="6">
        <v>7</v>
      </c>
      <c r="Q208" s="6">
        <v>10</v>
      </c>
      <c r="R208" s="6">
        <v>4</v>
      </c>
      <c r="S208" s="6"/>
      <c r="T208" s="6"/>
      <c r="U208" s="6"/>
      <c r="V208" s="6"/>
      <c r="W208" s="6"/>
      <c r="X208" s="6"/>
      <c r="Y208" s="6"/>
      <c r="Z208" s="6"/>
      <c r="AA208" s="6"/>
    </row>
    <row r="209" spans="1:31" ht="12.75" customHeight="1" x14ac:dyDescent="0.2">
      <c r="O209" s="1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31" ht="12.75" customHeight="1" x14ac:dyDescent="0.2">
      <c r="F210" s="1" t="s">
        <v>101</v>
      </c>
      <c r="H210" s="1">
        <v>10</v>
      </c>
      <c r="I210" s="1">
        <v>14</v>
      </c>
      <c r="J210" s="1">
        <v>9</v>
      </c>
      <c r="K210" s="1">
        <v>6</v>
      </c>
      <c r="L210" s="1">
        <v>7</v>
      </c>
      <c r="M210" s="1">
        <v>13</v>
      </c>
      <c r="N210" s="1">
        <v>11</v>
      </c>
      <c r="O210" s="1">
        <v>8</v>
      </c>
      <c r="P210" s="6">
        <v>9</v>
      </c>
      <c r="Q210" s="6">
        <v>9</v>
      </c>
      <c r="R210" s="6">
        <v>12</v>
      </c>
      <c r="S210" s="6">
        <v>13</v>
      </c>
      <c r="T210" s="6">
        <v>12</v>
      </c>
      <c r="U210" s="6">
        <v>16</v>
      </c>
      <c r="V210" s="6">
        <v>22</v>
      </c>
      <c r="W210" s="6">
        <v>23</v>
      </c>
      <c r="X210" s="6">
        <v>22</v>
      </c>
      <c r="Y210" s="6">
        <v>30</v>
      </c>
      <c r="Z210" s="6">
        <v>26</v>
      </c>
      <c r="AA210" s="6">
        <v>34</v>
      </c>
    </row>
    <row r="211" spans="1:31" ht="12.75" customHeight="1" thickBot="1" x14ac:dyDescent="0.25">
      <c r="C211" s="40"/>
      <c r="E211" s="52"/>
      <c r="H211" s="40"/>
      <c r="N211" s="40"/>
      <c r="O211" s="40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31" ht="12.75" customHeight="1" thickTop="1" x14ac:dyDescent="0.2">
      <c r="A212" s="9" t="s">
        <v>219</v>
      </c>
      <c r="B212" s="10"/>
      <c r="D212" s="9"/>
      <c r="E212" s="52"/>
      <c r="F212" s="2"/>
      <c r="H212" s="11">
        <f t="shared" ref="H212:AA212" si="69">SUM(H172:H196,H199:H209)</f>
        <v>2382</v>
      </c>
      <c r="I212" s="11">
        <f t="shared" si="69"/>
        <v>2408</v>
      </c>
      <c r="J212" s="11">
        <f t="shared" si="69"/>
        <v>2346</v>
      </c>
      <c r="K212" s="11">
        <f t="shared" si="69"/>
        <v>2354</v>
      </c>
      <c r="L212" s="11">
        <f t="shared" si="69"/>
        <v>2336</v>
      </c>
      <c r="M212" s="11">
        <f t="shared" si="69"/>
        <v>2389</v>
      </c>
      <c r="N212" s="11">
        <f t="shared" si="69"/>
        <v>2386</v>
      </c>
      <c r="O212" s="11">
        <f t="shared" si="69"/>
        <v>2353</v>
      </c>
      <c r="P212" s="11">
        <f t="shared" si="69"/>
        <v>2348</v>
      </c>
      <c r="Q212" s="11">
        <f t="shared" si="69"/>
        <v>2361</v>
      </c>
      <c r="R212" s="11">
        <f t="shared" si="69"/>
        <v>2330</v>
      </c>
      <c r="S212" s="11">
        <f t="shared" si="69"/>
        <v>2257</v>
      </c>
      <c r="T212" s="11">
        <f t="shared" si="69"/>
        <v>2294</v>
      </c>
      <c r="U212" s="11">
        <f t="shared" si="69"/>
        <v>2262</v>
      </c>
      <c r="V212" s="11">
        <f t="shared" si="69"/>
        <v>2212</v>
      </c>
      <c r="W212" s="11">
        <f t="shared" si="69"/>
        <v>2151</v>
      </c>
      <c r="X212" s="11">
        <f t="shared" si="69"/>
        <v>2129</v>
      </c>
      <c r="Y212" s="11">
        <f t="shared" si="69"/>
        <v>2135</v>
      </c>
      <c r="Z212" s="11">
        <f t="shared" si="69"/>
        <v>2108</v>
      </c>
      <c r="AA212" s="11">
        <f t="shared" si="69"/>
        <v>2106</v>
      </c>
      <c r="AB212" s="6"/>
    </row>
    <row r="213" spans="1:31" ht="12.75" customHeight="1" x14ac:dyDescent="0.2"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31" ht="12.75" customHeight="1" x14ac:dyDescent="0.2">
      <c r="D214" s="13" t="s">
        <v>162</v>
      </c>
      <c r="E214" s="1" t="s">
        <v>105</v>
      </c>
      <c r="F214" s="2" t="s">
        <v>220</v>
      </c>
      <c r="H214" s="36">
        <f t="shared" ref="H214:AA214" si="70">H134+H155+H159+H162+H172+H177+H197</f>
        <v>1041</v>
      </c>
      <c r="I214" s="36">
        <f t="shared" si="70"/>
        <v>1086</v>
      </c>
      <c r="J214" s="36">
        <f t="shared" si="70"/>
        <v>1078</v>
      </c>
      <c r="K214" s="36">
        <f t="shared" si="70"/>
        <v>1230</v>
      </c>
      <c r="L214" s="36">
        <f t="shared" si="70"/>
        <v>1070</v>
      </c>
      <c r="M214" s="36">
        <f t="shared" si="70"/>
        <v>867</v>
      </c>
      <c r="N214" s="36">
        <f t="shared" si="70"/>
        <v>741</v>
      </c>
      <c r="O214" s="36">
        <f t="shared" si="70"/>
        <v>639</v>
      </c>
      <c r="P214" s="36">
        <f t="shared" si="70"/>
        <v>720</v>
      </c>
      <c r="Q214" s="36">
        <f t="shared" si="70"/>
        <v>731</v>
      </c>
      <c r="R214" s="36">
        <f t="shared" si="70"/>
        <v>847</v>
      </c>
      <c r="S214" s="36">
        <f t="shared" si="70"/>
        <v>922</v>
      </c>
      <c r="T214" s="36">
        <f t="shared" si="70"/>
        <v>1080</v>
      </c>
      <c r="U214" s="36">
        <f t="shared" si="70"/>
        <v>1309</v>
      </c>
      <c r="V214" s="36">
        <f t="shared" si="70"/>
        <v>1226</v>
      </c>
      <c r="W214" s="36">
        <f t="shared" si="70"/>
        <v>1205</v>
      </c>
      <c r="X214" s="36">
        <f t="shared" si="70"/>
        <v>1177</v>
      </c>
      <c r="Y214" s="36">
        <f t="shared" si="70"/>
        <v>1181</v>
      </c>
      <c r="Z214" s="36">
        <f t="shared" si="70"/>
        <v>1113</v>
      </c>
      <c r="AA214" s="36">
        <f t="shared" si="70"/>
        <v>1321</v>
      </c>
      <c r="AB214" s="36"/>
    </row>
    <row r="215" spans="1:31" ht="12.75" customHeight="1" thickBot="1" x14ac:dyDescent="0.25">
      <c r="F215" s="2" t="s">
        <v>221</v>
      </c>
      <c r="H215" s="46">
        <f t="shared" ref="H215:AA215" si="71">H135+H156+H160+H163+H173+H178+H198</f>
        <v>1345</v>
      </c>
      <c r="I215" s="46">
        <f t="shared" si="71"/>
        <v>1339</v>
      </c>
      <c r="J215" s="46">
        <f t="shared" si="71"/>
        <v>1292</v>
      </c>
      <c r="K215" s="46">
        <f t="shared" si="71"/>
        <v>1143</v>
      </c>
      <c r="L215" s="46">
        <f t="shared" si="71"/>
        <v>1149</v>
      </c>
      <c r="M215" s="46">
        <f t="shared" si="71"/>
        <v>1178</v>
      </c>
      <c r="N215" s="46">
        <f t="shared" si="71"/>
        <v>1079</v>
      </c>
      <c r="O215" s="46">
        <f t="shared" si="71"/>
        <v>1048</v>
      </c>
      <c r="P215" s="46">
        <f t="shared" si="71"/>
        <v>938</v>
      </c>
      <c r="Q215" s="46">
        <f t="shared" si="71"/>
        <v>1062</v>
      </c>
      <c r="R215" s="46">
        <f t="shared" si="71"/>
        <v>1222</v>
      </c>
      <c r="S215" s="46">
        <f t="shared" si="71"/>
        <v>1405</v>
      </c>
      <c r="T215" s="46">
        <f t="shared" si="71"/>
        <v>1597</v>
      </c>
      <c r="U215" s="46">
        <f t="shared" si="71"/>
        <v>1507</v>
      </c>
      <c r="V215" s="46">
        <f t="shared" si="71"/>
        <v>1618</v>
      </c>
      <c r="W215" s="46">
        <f t="shared" si="71"/>
        <v>1568</v>
      </c>
      <c r="X215" s="46">
        <f t="shared" si="71"/>
        <v>1493</v>
      </c>
      <c r="Y215" s="46">
        <f t="shared" si="71"/>
        <v>1513</v>
      </c>
      <c r="Z215" s="46">
        <f t="shared" si="71"/>
        <v>1634</v>
      </c>
      <c r="AA215" s="46">
        <f t="shared" si="71"/>
        <v>1597</v>
      </c>
      <c r="AB215" s="6"/>
    </row>
    <row r="216" spans="1:31" ht="12.75" customHeight="1" thickTop="1" x14ac:dyDescent="0.2">
      <c r="D216" s="9" t="s">
        <v>222</v>
      </c>
      <c r="E216" s="10"/>
      <c r="F216" s="10"/>
      <c r="H216" s="11">
        <f t="shared" ref="H216:J216" si="72">H214+H215</f>
        <v>2386</v>
      </c>
      <c r="I216" s="11">
        <f t="shared" si="72"/>
        <v>2425</v>
      </c>
      <c r="J216" s="11">
        <f t="shared" si="72"/>
        <v>2370</v>
      </c>
      <c r="K216" s="11">
        <f t="shared" ref="K216" si="73">K214+K215</f>
        <v>2373</v>
      </c>
      <c r="L216" s="11">
        <f t="shared" ref="L216" si="74">L214+L215</f>
        <v>2219</v>
      </c>
      <c r="M216" s="11">
        <f t="shared" ref="M216:AA216" si="75">M214+M215</f>
        <v>2045</v>
      </c>
      <c r="N216" s="11">
        <f t="shared" si="75"/>
        <v>1820</v>
      </c>
      <c r="O216" s="11">
        <f t="shared" si="75"/>
        <v>1687</v>
      </c>
      <c r="P216" s="11">
        <f t="shared" si="75"/>
        <v>1658</v>
      </c>
      <c r="Q216" s="11">
        <f t="shared" si="75"/>
        <v>1793</v>
      </c>
      <c r="R216" s="11">
        <f t="shared" si="75"/>
        <v>2069</v>
      </c>
      <c r="S216" s="11">
        <f t="shared" si="75"/>
        <v>2327</v>
      </c>
      <c r="T216" s="11">
        <f t="shared" si="75"/>
        <v>2677</v>
      </c>
      <c r="U216" s="11">
        <f t="shared" si="75"/>
        <v>2816</v>
      </c>
      <c r="V216" s="11">
        <f t="shared" si="75"/>
        <v>2844</v>
      </c>
      <c r="W216" s="11">
        <f t="shared" si="75"/>
        <v>2773</v>
      </c>
      <c r="X216" s="11">
        <f t="shared" si="75"/>
        <v>2670</v>
      </c>
      <c r="Y216" s="11">
        <f t="shared" si="75"/>
        <v>2694</v>
      </c>
      <c r="Z216" s="11">
        <f t="shared" si="75"/>
        <v>2747</v>
      </c>
      <c r="AA216" s="11">
        <f t="shared" si="75"/>
        <v>2918</v>
      </c>
    </row>
    <row r="217" spans="1:31" ht="12.75" customHeight="1" x14ac:dyDescent="0.2">
      <c r="D217" s="2" t="s">
        <v>223</v>
      </c>
      <c r="H217" s="6">
        <f t="shared" ref="H217:J217" si="76">H221-H216</f>
        <v>3442</v>
      </c>
      <c r="I217" s="6">
        <f t="shared" si="76"/>
        <v>3471</v>
      </c>
      <c r="J217" s="6">
        <f t="shared" si="76"/>
        <v>3523</v>
      </c>
      <c r="K217" s="6">
        <f t="shared" ref="K217" si="77">K221-K216</f>
        <v>3787</v>
      </c>
      <c r="L217" s="6">
        <f t="shared" ref="L217" si="78">L221-L216</f>
        <v>4026</v>
      </c>
      <c r="M217" s="6">
        <f t="shared" ref="M217:AA217" si="79">M221-M216</f>
        <v>4228</v>
      </c>
      <c r="N217" s="6">
        <f t="shared" si="79"/>
        <v>4409</v>
      </c>
      <c r="O217" s="6">
        <f t="shared" si="79"/>
        <v>4491</v>
      </c>
      <c r="P217" s="6">
        <f t="shared" si="79"/>
        <v>4416</v>
      </c>
      <c r="Q217" s="6">
        <f t="shared" si="79"/>
        <v>4298</v>
      </c>
      <c r="R217" s="6">
        <f t="shared" si="79"/>
        <v>4115</v>
      </c>
      <c r="S217" s="6">
        <f t="shared" si="79"/>
        <v>3831</v>
      </c>
      <c r="T217" s="6">
        <f t="shared" si="79"/>
        <v>3508</v>
      </c>
      <c r="U217" s="6">
        <f t="shared" si="79"/>
        <v>3215</v>
      </c>
      <c r="V217" s="6">
        <f t="shared" si="79"/>
        <v>3157</v>
      </c>
      <c r="W217" s="6">
        <f t="shared" si="79"/>
        <v>3124</v>
      </c>
      <c r="X217" s="6">
        <f t="shared" si="79"/>
        <v>3073</v>
      </c>
      <c r="Y217" s="6">
        <f t="shared" si="79"/>
        <v>2899</v>
      </c>
      <c r="Z217" s="6">
        <f t="shared" si="79"/>
        <v>2771</v>
      </c>
      <c r="AA217" s="6">
        <f t="shared" si="79"/>
        <v>2634</v>
      </c>
    </row>
    <row r="218" spans="1:31" ht="12.75" customHeight="1" x14ac:dyDescent="0.2">
      <c r="D218" s="2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31" ht="12.75" customHeight="1" x14ac:dyDescent="0.2">
      <c r="F219" s="1" t="s">
        <v>101</v>
      </c>
      <c r="H219" s="6">
        <f>H138+H167+H210-2</f>
        <v>76</v>
      </c>
      <c r="I219" s="6">
        <f>I138+I167+I210-1</f>
        <v>87</v>
      </c>
      <c r="J219" s="6">
        <f>J138+J167+J210-1</f>
        <v>98</v>
      </c>
      <c r="K219" s="6">
        <f t="shared" ref="K219:AA219" si="80">K138+K167+K210</f>
        <v>124</v>
      </c>
      <c r="L219" s="6">
        <f t="shared" si="80"/>
        <v>149</v>
      </c>
      <c r="M219" s="6">
        <f t="shared" si="80"/>
        <v>156</v>
      </c>
      <c r="N219" s="6">
        <f t="shared" si="80"/>
        <v>151</v>
      </c>
      <c r="O219" s="6">
        <f t="shared" si="80"/>
        <v>147</v>
      </c>
      <c r="P219" s="6">
        <f t="shared" si="80"/>
        <v>117</v>
      </c>
      <c r="Q219" s="6">
        <f t="shared" si="80"/>
        <v>146</v>
      </c>
      <c r="R219" s="6">
        <f t="shared" si="80"/>
        <v>147</v>
      </c>
      <c r="S219" s="6">
        <f t="shared" si="80"/>
        <v>145</v>
      </c>
      <c r="T219" s="6">
        <f t="shared" si="80"/>
        <v>126</v>
      </c>
      <c r="U219" s="6">
        <f t="shared" si="80"/>
        <v>141</v>
      </c>
      <c r="V219" s="6">
        <f t="shared" si="80"/>
        <v>155</v>
      </c>
      <c r="W219" s="6">
        <f t="shared" si="80"/>
        <v>175</v>
      </c>
      <c r="X219" s="6">
        <f t="shared" si="80"/>
        <v>168</v>
      </c>
      <c r="Y219" s="6">
        <f t="shared" si="80"/>
        <v>99</v>
      </c>
      <c r="Z219" s="6">
        <f t="shared" si="80"/>
        <v>94</v>
      </c>
      <c r="AA219" s="6">
        <f t="shared" si="80"/>
        <v>89</v>
      </c>
      <c r="AB219" s="6"/>
      <c r="AE219" s="33" t="s">
        <v>424</v>
      </c>
    </row>
    <row r="220" spans="1:31" ht="12.75" customHeight="1" thickBot="1" x14ac:dyDescent="0.25">
      <c r="H220" s="40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31" ht="12.75" customHeight="1" thickTop="1" x14ac:dyDescent="0.2">
      <c r="C221" s="9" t="s">
        <v>224</v>
      </c>
      <c r="D221" s="9"/>
      <c r="E221" s="10"/>
      <c r="F221" s="10"/>
      <c r="H221" s="11">
        <f t="shared" ref="H221:M221" si="81">H140+H169+H212-H76-H179</f>
        <v>5828</v>
      </c>
      <c r="I221" s="11">
        <f t="shared" si="81"/>
        <v>5896</v>
      </c>
      <c r="J221" s="11">
        <f t="shared" si="81"/>
        <v>5893</v>
      </c>
      <c r="K221" s="11">
        <f t="shared" si="81"/>
        <v>6160</v>
      </c>
      <c r="L221" s="11">
        <f t="shared" si="81"/>
        <v>6245</v>
      </c>
      <c r="M221" s="11">
        <f t="shared" si="81"/>
        <v>6273</v>
      </c>
      <c r="N221" s="11">
        <f t="shared" ref="N221:AA221" si="82">N140+N169+N212-N76</f>
        <v>6229</v>
      </c>
      <c r="O221" s="11">
        <f t="shared" si="82"/>
        <v>6178</v>
      </c>
      <c r="P221" s="11">
        <f t="shared" si="82"/>
        <v>6074</v>
      </c>
      <c r="Q221" s="11">
        <f t="shared" si="82"/>
        <v>6091</v>
      </c>
      <c r="R221" s="11">
        <f t="shared" si="82"/>
        <v>6184</v>
      </c>
      <c r="S221" s="11">
        <f t="shared" si="82"/>
        <v>6158</v>
      </c>
      <c r="T221" s="11">
        <f t="shared" si="82"/>
        <v>6185</v>
      </c>
      <c r="U221" s="11">
        <f t="shared" si="82"/>
        <v>6031</v>
      </c>
      <c r="V221" s="11">
        <f t="shared" si="82"/>
        <v>6001</v>
      </c>
      <c r="W221" s="11">
        <f t="shared" si="82"/>
        <v>5897</v>
      </c>
      <c r="X221" s="11">
        <f t="shared" si="82"/>
        <v>5743</v>
      </c>
      <c r="Y221" s="11">
        <f t="shared" si="82"/>
        <v>5593</v>
      </c>
      <c r="Z221" s="11">
        <f t="shared" si="82"/>
        <v>5518</v>
      </c>
      <c r="AA221" s="11">
        <f t="shared" si="82"/>
        <v>5552</v>
      </c>
    </row>
    <row r="222" spans="1:31" ht="12.75" customHeight="1" x14ac:dyDescent="0.2">
      <c r="O222" s="1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31" ht="12.75" customHeight="1" x14ac:dyDescent="0.2">
      <c r="C223" s="1" t="s">
        <v>225</v>
      </c>
      <c r="O223" s="1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31" ht="12.75" customHeight="1" x14ac:dyDescent="0.2">
      <c r="O224" s="1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 spans="1:37" ht="12.75" customHeight="1" x14ac:dyDescent="0.2">
      <c r="D225" s="5" t="s">
        <v>226</v>
      </c>
      <c r="O225" s="1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37" ht="12.75" customHeight="1" x14ac:dyDescent="0.2">
      <c r="D226" s="1" t="s">
        <v>227</v>
      </c>
      <c r="F226" s="1" t="s">
        <v>228</v>
      </c>
      <c r="O226" s="1"/>
      <c r="P226" s="6"/>
      <c r="Q226" s="6"/>
      <c r="R226" s="6"/>
      <c r="S226" s="6"/>
      <c r="T226" s="6"/>
      <c r="U226" s="6"/>
      <c r="V226" s="6"/>
      <c r="W226" s="6"/>
      <c r="X226" s="6">
        <v>23</v>
      </c>
      <c r="Y226" s="6">
        <v>18</v>
      </c>
      <c r="Z226" s="6">
        <v>14</v>
      </c>
      <c r="AA226" s="6">
        <v>14</v>
      </c>
    </row>
    <row r="227" spans="1:37" ht="12.75" customHeight="1" x14ac:dyDescent="0.2">
      <c r="D227" s="1" t="s">
        <v>229</v>
      </c>
      <c r="F227" s="1" t="s">
        <v>230</v>
      </c>
      <c r="I227" s="1">
        <v>1</v>
      </c>
      <c r="K227" s="1">
        <v>1</v>
      </c>
      <c r="M227" s="1">
        <v>2</v>
      </c>
      <c r="O227" s="1"/>
      <c r="P227" s="6"/>
      <c r="Q227" s="6">
        <v>1</v>
      </c>
      <c r="R227" s="6">
        <v>1</v>
      </c>
      <c r="S227" s="6">
        <v>2</v>
      </c>
      <c r="T227" s="6">
        <v>4</v>
      </c>
      <c r="U227" s="6">
        <v>89</v>
      </c>
      <c r="V227" s="6">
        <v>104</v>
      </c>
      <c r="W227" s="6">
        <v>104</v>
      </c>
      <c r="X227" s="6">
        <v>87</v>
      </c>
      <c r="Y227" s="6">
        <v>81</v>
      </c>
      <c r="Z227" s="6">
        <v>116</v>
      </c>
      <c r="AA227" s="6">
        <v>90</v>
      </c>
    </row>
    <row r="228" spans="1:37" ht="12.75" customHeight="1" x14ac:dyDescent="0.2">
      <c r="D228" s="1" t="s">
        <v>231</v>
      </c>
      <c r="F228" s="1" t="s">
        <v>232</v>
      </c>
      <c r="H228" s="1">
        <v>9</v>
      </c>
      <c r="I228" s="1">
        <v>12</v>
      </c>
      <c r="J228" s="1">
        <v>10</v>
      </c>
      <c r="K228" s="1">
        <v>12</v>
      </c>
      <c r="L228" s="1">
        <v>14</v>
      </c>
      <c r="M228" s="1">
        <v>16</v>
      </c>
      <c r="N228" s="1">
        <v>13</v>
      </c>
      <c r="O228" s="1">
        <v>12</v>
      </c>
      <c r="P228" s="6">
        <v>7</v>
      </c>
      <c r="Q228" s="6">
        <v>5</v>
      </c>
      <c r="R228" s="6">
        <v>5</v>
      </c>
      <c r="S228" s="6">
        <v>12</v>
      </c>
      <c r="T228" s="6">
        <v>16</v>
      </c>
      <c r="U228" s="6">
        <v>16</v>
      </c>
      <c r="V228" s="6">
        <v>15</v>
      </c>
      <c r="W228" s="6">
        <v>12</v>
      </c>
      <c r="X228" s="6">
        <v>13</v>
      </c>
      <c r="Y228" s="6">
        <v>13</v>
      </c>
      <c r="Z228" s="6">
        <v>20</v>
      </c>
      <c r="AA228" s="6">
        <v>26</v>
      </c>
    </row>
    <row r="229" spans="1:37" ht="12.75" customHeight="1" x14ac:dyDescent="0.2">
      <c r="D229" s="1" t="s">
        <v>233</v>
      </c>
      <c r="F229" s="1" t="s">
        <v>234</v>
      </c>
      <c r="O229" s="1"/>
      <c r="P229" s="6"/>
      <c r="Q229" s="6"/>
      <c r="R229" s="6"/>
      <c r="S229" s="6">
        <v>3</v>
      </c>
      <c r="T229" s="6">
        <v>7</v>
      </c>
      <c r="U229" s="6">
        <v>18</v>
      </c>
      <c r="V229" s="6">
        <v>8</v>
      </c>
      <c r="W229" s="6">
        <v>9</v>
      </c>
      <c r="X229" s="6">
        <v>13</v>
      </c>
      <c r="Y229" s="6">
        <v>23</v>
      </c>
      <c r="Z229" s="6">
        <v>12</v>
      </c>
      <c r="AA229" s="6">
        <v>9</v>
      </c>
      <c r="AB229" s="6"/>
    </row>
    <row r="230" spans="1:37" ht="12" customHeight="1" thickBot="1" x14ac:dyDescent="0.25">
      <c r="H230" s="40"/>
      <c r="N230" s="40"/>
      <c r="O230" s="40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37" ht="12" customHeight="1" thickTop="1" x14ac:dyDescent="0.2">
      <c r="E231" s="9" t="s">
        <v>235</v>
      </c>
      <c r="F231" s="10"/>
      <c r="H231" s="1">
        <v>9</v>
      </c>
      <c r="I231" s="11">
        <f t="shared" ref="I231:AA231" si="83">SUM(I225:I230)</f>
        <v>13</v>
      </c>
      <c r="J231" s="11">
        <f t="shared" ref="J231" si="84">SUM(J225:J230)</f>
        <v>10</v>
      </c>
      <c r="K231" s="11">
        <f t="shared" si="83"/>
        <v>13</v>
      </c>
      <c r="L231" s="11">
        <f t="shared" si="83"/>
        <v>14</v>
      </c>
      <c r="M231" s="11">
        <f t="shared" si="83"/>
        <v>18</v>
      </c>
      <c r="N231" s="11">
        <f t="shared" si="83"/>
        <v>13</v>
      </c>
      <c r="O231" s="11">
        <f t="shared" si="83"/>
        <v>12</v>
      </c>
      <c r="P231" s="11">
        <f t="shared" si="83"/>
        <v>7</v>
      </c>
      <c r="Q231" s="11">
        <f t="shared" si="83"/>
        <v>6</v>
      </c>
      <c r="R231" s="11">
        <f t="shared" si="83"/>
        <v>6</v>
      </c>
      <c r="S231" s="11">
        <f t="shared" si="83"/>
        <v>17</v>
      </c>
      <c r="T231" s="11">
        <f t="shared" si="83"/>
        <v>27</v>
      </c>
      <c r="U231" s="11">
        <f t="shared" si="83"/>
        <v>123</v>
      </c>
      <c r="V231" s="11">
        <f t="shared" si="83"/>
        <v>127</v>
      </c>
      <c r="W231" s="11">
        <f t="shared" si="83"/>
        <v>125</v>
      </c>
      <c r="X231" s="11">
        <f t="shared" si="83"/>
        <v>136</v>
      </c>
      <c r="Y231" s="11">
        <f t="shared" si="83"/>
        <v>135</v>
      </c>
      <c r="Z231" s="11">
        <f t="shared" si="83"/>
        <v>162</v>
      </c>
      <c r="AA231" s="11">
        <f t="shared" si="83"/>
        <v>139</v>
      </c>
    </row>
    <row r="232" spans="1:37" ht="12" customHeight="1" thickBot="1" x14ac:dyDescent="0.25">
      <c r="F232" s="2"/>
      <c r="H232" s="40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37" ht="13.5" thickTop="1" x14ac:dyDescent="0.2">
      <c r="A233" s="9" t="s">
        <v>236</v>
      </c>
      <c r="B233" s="9"/>
      <c r="C233" s="10"/>
      <c r="D233" s="10"/>
      <c r="E233" s="10"/>
      <c r="F233" s="10"/>
      <c r="H233" s="15">
        <f t="shared" ref="H233:AA233" si="85">H221+H76+H231</f>
        <v>5981</v>
      </c>
      <c r="I233" s="15">
        <f t="shared" si="85"/>
        <v>6081</v>
      </c>
      <c r="J233" s="15">
        <f t="shared" si="85"/>
        <v>6082</v>
      </c>
      <c r="K233" s="15">
        <f t="shared" si="85"/>
        <v>6380</v>
      </c>
      <c r="L233" s="15">
        <f t="shared" si="85"/>
        <v>6444</v>
      </c>
      <c r="M233" s="15">
        <f t="shared" si="85"/>
        <v>6499</v>
      </c>
      <c r="N233" s="15">
        <f t="shared" si="85"/>
        <v>6497</v>
      </c>
      <c r="O233" s="15">
        <f t="shared" si="85"/>
        <v>6451</v>
      </c>
      <c r="P233" s="15">
        <f t="shared" si="85"/>
        <v>6400</v>
      </c>
      <c r="Q233" s="15">
        <f t="shared" si="85"/>
        <v>6463</v>
      </c>
      <c r="R233" s="15">
        <f t="shared" si="85"/>
        <v>6547</v>
      </c>
      <c r="S233" s="15">
        <f t="shared" si="85"/>
        <v>6490</v>
      </c>
      <c r="T233" s="15">
        <f t="shared" si="85"/>
        <v>6497</v>
      </c>
      <c r="U233" s="15">
        <f t="shared" si="85"/>
        <v>6451</v>
      </c>
      <c r="V233" s="15">
        <f t="shared" si="85"/>
        <v>6412</v>
      </c>
      <c r="W233" s="15">
        <f t="shared" si="85"/>
        <v>6374</v>
      </c>
      <c r="X233" s="15">
        <f t="shared" si="85"/>
        <v>6208</v>
      </c>
      <c r="Y233" s="15">
        <f t="shared" si="85"/>
        <v>6059</v>
      </c>
      <c r="Z233" s="15">
        <f t="shared" si="85"/>
        <v>6043</v>
      </c>
      <c r="AA233" s="15">
        <f t="shared" si="85"/>
        <v>6058</v>
      </c>
    </row>
    <row r="234" spans="1:37" ht="12.75" customHeight="1" x14ac:dyDescent="0.2">
      <c r="A234" s="2" t="s">
        <v>237</v>
      </c>
      <c r="H234" s="36">
        <f t="shared" ref="H234:AA234" si="86">H233-H219</f>
        <v>5905</v>
      </c>
      <c r="I234" s="36">
        <f t="shared" si="86"/>
        <v>5994</v>
      </c>
      <c r="J234" s="36">
        <f t="shared" ref="J234" si="87">J233-J219</f>
        <v>5984</v>
      </c>
      <c r="K234" s="36">
        <f t="shared" si="86"/>
        <v>6256</v>
      </c>
      <c r="L234" s="36">
        <f t="shared" si="86"/>
        <v>6295</v>
      </c>
      <c r="M234" s="36">
        <f t="shared" si="86"/>
        <v>6343</v>
      </c>
      <c r="N234" s="36">
        <f t="shared" si="86"/>
        <v>6346</v>
      </c>
      <c r="O234" s="36">
        <f t="shared" si="86"/>
        <v>6304</v>
      </c>
      <c r="P234" s="36">
        <f t="shared" si="86"/>
        <v>6283</v>
      </c>
      <c r="Q234" s="36">
        <f t="shared" si="86"/>
        <v>6317</v>
      </c>
      <c r="R234" s="36">
        <f t="shared" si="86"/>
        <v>6400</v>
      </c>
      <c r="S234" s="36">
        <f t="shared" si="86"/>
        <v>6345</v>
      </c>
      <c r="T234" s="36">
        <f t="shared" si="86"/>
        <v>6371</v>
      </c>
      <c r="U234" s="36">
        <f t="shared" si="86"/>
        <v>6310</v>
      </c>
      <c r="V234" s="36">
        <f t="shared" si="86"/>
        <v>6257</v>
      </c>
      <c r="W234" s="36">
        <f t="shared" si="86"/>
        <v>6199</v>
      </c>
      <c r="X234" s="36">
        <f t="shared" si="86"/>
        <v>6040</v>
      </c>
      <c r="Y234" s="36">
        <f t="shared" si="86"/>
        <v>5960</v>
      </c>
      <c r="Z234" s="36">
        <f t="shared" si="86"/>
        <v>5949</v>
      </c>
      <c r="AA234" s="36">
        <f t="shared" si="86"/>
        <v>5969</v>
      </c>
    </row>
    <row r="235" spans="1:37" s="2" customFormat="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J235" s="1"/>
      <c r="AK235" s="1"/>
    </row>
    <row r="236" spans="1:37" ht="12.7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J236" s="2"/>
      <c r="AK236" s="2"/>
    </row>
    <row r="237" spans="1:37" ht="12.75" customHeight="1" x14ac:dyDescent="0.2">
      <c r="A237" s="22"/>
      <c r="B237" s="31" t="s">
        <v>238</v>
      </c>
      <c r="C237" s="7"/>
      <c r="D237" s="22"/>
      <c r="E237" s="22"/>
      <c r="F237" s="7"/>
      <c r="O237" s="1"/>
      <c r="T237" s="35"/>
      <c r="U237" s="35"/>
      <c r="V237" s="43"/>
      <c r="Y237" s="7"/>
    </row>
    <row r="238" spans="1:37" ht="12.75" customHeight="1" x14ac:dyDescent="0.2">
      <c r="A238" s="23" t="s">
        <v>9</v>
      </c>
      <c r="B238" s="22"/>
      <c r="C238" s="22"/>
      <c r="D238" s="22"/>
      <c r="E238" s="22"/>
      <c r="F238" s="22"/>
      <c r="O238" s="1"/>
      <c r="T238" s="6"/>
      <c r="V238" s="36"/>
    </row>
    <row r="239" spans="1:37" s="2" customFormat="1" ht="12.75" customHeight="1" x14ac:dyDescent="0.2">
      <c r="A239" s="23"/>
      <c r="B239" s="22" t="s">
        <v>32</v>
      </c>
      <c r="C239" s="22" t="s">
        <v>239</v>
      </c>
      <c r="D239" s="22" t="s">
        <v>246</v>
      </c>
      <c r="E239" s="22"/>
      <c r="F239" s="22" t="s">
        <v>240</v>
      </c>
      <c r="G239" s="1"/>
      <c r="H239" s="1"/>
      <c r="I239" s="1"/>
      <c r="J239" s="1"/>
      <c r="K239" s="1"/>
      <c r="L239" s="1"/>
      <c r="M239" s="1"/>
      <c r="N239" s="1">
        <v>1</v>
      </c>
      <c r="O239" s="1"/>
      <c r="P239" s="33"/>
      <c r="Q239" s="33"/>
      <c r="R239" s="33"/>
      <c r="S239" s="33"/>
      <c r="T239" s="6"/>
      <c r="U239" s="33">
        <v>1</v>
      </c>
      <c r="V239" s="36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J239" s="1"/>
      <c r="AK239" s="1"/>
    </row>
    <row r="240" spans="1:37" ht="12.75" customHeight="1" x14ac:dyDescent="0.2">
      <c r="A240" s="22"/>
      <c r="B240" s="22" t="s">
        <v>32</v>
      </c>
      <c r="C240" s="22" t="s">
        <v>239</v>
      </c>
      <c r="D240" s="22" t="s">
        <v>33</v>
      </c>
      <c r="E240" s="22" t="s">
        <v>105</v>
      </c>
      <c r="F240" s="22" t="s">
        <v>32</v>
      </c>
      <c r="O240" s="1"/>
      <c r="V240" s="33">
        <v>1</v>
      </c>
      <c r="Y240" s="6">
        <v>1</v>
      </c>
      <c r="Z240" s="33">
        <v>1</v>
      </c>
      <c r="AA240" s="33">
        <v>1</v>
      </c>
      <c r="AJ240" s="2"/>
      <c r="AK240" s="2"/>
    </row>
    <row r="241" spans="1:37" ht="12.75" customHeight="1" x14ac:dyDescent="0.2">
      <c r="A241" s="22"/>
      <c r="B241" s="22" t="s">
        <v>32</v>
      </c>
      <c r="C241" s="22" t="s">
        <v>239</v>
      </c>
      <c r="D241" s="22" t="s">
        <v>33</v>
      </c>
      <c r="E241" s="22"/>
      <c r="F241" s="22" t="s">
        <v>32</v>
      </c>
      <c r="H241" s="1">
        <v>13</v>
      </c>
      <c r="I241" s="1">
        <v>8</v>
      </c>
      <c r="J241" s="1">
        <v>12</v>
      </c>
      <c r="K241" s="1">
        <v>6</v>
      </c>
      <c r="L241" s="1">
        <v>6</v>
      </c>
      <c r="M241" s="1">
        <v>6</v>
      </c>
      <c r="N241" s="1">
        <v>9</v>
      </c>
      <c r="O241" s="1">
        <v>9</v>
      </c>
      <c r="P241" s="33">
        <v>14</v>
      </c>
      <c r="Q241" s="33">
        <v>12</v>
      </c>
      <c r="R241" s="33">
        <v>16</v>
      </c>
      <c r="S241" s="33">
        <v>14</v>
      </c>
      <c r="T241" s="17">
        <v>18</v>
      </c>
      <c r="U241" s="17">
        <v>14</v>
      </c>
      <c r="V241" s="17">
        <v>11</v>
      </c>
      <c r="W241" s="17">
        <v>13</v>
      </c>
      <c r="X241" s="17">
        <v>9</v>
      </c>
      <c r="Y241" s="6">
        <v>14</v>
      </c>
      <c r="Z241" s="33">
        <v>17</v>
      </c>
      <c r="AA241" s="33">
        <v>19</v>
      </c>
    </row>
    <row r="242" spans="1:37" ht="12.75" customHeight="1" x14ac:dyDescent="0.2">
      <c r="A242" s="22"/>
      <c r="B242" s="22"/>
      <c r="C242" s="22"/>
      <c r="D242" s="22"/>
      <c r="E242" s="22"/>
      <c r="F242" s="22"/>
      <c r="O242" s="1"/>
      <c r="Y242" s="19"/>
    </row>
    <row r="243" spans="1:37" ht="12.75" customHeight="1" x14ac:dyDescent="0.2">
      <c r="A243" s="22"/>
      <c r="B243" s="22" t="s">
        <v>40</v>
      </c>
      <c r="C243" s="22" t="s">
        <v>239</v>
      </c>
      <c r="D243" s="22" t="s">
        <v>41</v>
      </c>
      <c r="E243" s="22" t="s">
        <v>105</v>
      </c>
      <c r="F243" s="22" t="s">
        <v>242</v>
      </c>
      <c r="O243" s="1"/>
      <c r="P243" s="39"/>
      <c r="T243" s="18"/>
      <c r="U243" s="18"/>
      <c r="Y243" s="6"/>
      <c r="AA243" s="33">
        <v>2</v>
      </c>
    </row>
    <row r="244" spans="1:37" ht="12.75" customHeight="1" x14ac:dyDescent="0.2">
      <c r="A244" s="22"/>
      <c r="B244" s="22" t="s">
        <v>40</v>
      </c>
      <c r="C244" s="22" t="s">
        <v>239</v>
      </c>
      <c r="D244" s="22" t="s">
        <v>41</v>
      </c>
      <c r="E244" s="22"/>
      <c r="F244" s="22" t="s">
        <v>242</v>
      </c>
      <c r="H244" s="1">
        <v>27</v>
      </c>
      <c r="I244" s="1">
        <v>18</v>
      </c>
      <c r="J244" s="1">
        <v>5</v>
      </c>
      <c r="K244" s="1">
        <v>6</v>
      </c>
      <c r="L244" s="1">
        <v>7</v>
      </c>
      <c r="M244" s="1">
        <v>10</v>
      </c>
      <c r="N244" s="1">
        <v>14</v>
      </c>
      <c r="O244" s="1">
        <v>12</v>
      </c>
      <c r="P244" s="33">
        <v>11</v>
      </c>
      <c r="Q244" s="33">
        <v>16</v>
      </c>
      <c r="R244" s="33">
        <v>18</v>
      </c>
      <c r="S244" s="33">
        <v>13</v>
      </c>
      <c r="T244" s="17">
        <v>13</v>
      </c>
      <c r="U244" s="17">
        <v>12</v>
      </c>
      <c r="V244" s="17">
        <v>8</v>
      </c>
      <c r="W244" s="17">
        <v>5</v>
      </c>
      <c r="X244" s="17">
        <v>14</v>
      </c>
      <c r="Y244" s="6">
        <v>10</v>
      </c>
      <c r="Z244" s="33">
        <v>13</v>
      </c>
      <c r="AA244" s="33">
        <v>15</v>
      </c>
    </row>
    <row r="245" spans="1:37" ht="12.75" customHeight="1" x14ac:dyDescent="0.2">
      <c r="A245" s="22"/>
      <c r="B245" s="22"/>
      <c r="C245" s="22"/>
      <c r="D245" s="22"/>
      <c r="E245" s="22"/>
      <c r="F245" s="22"/>
      <c r="O245" s="1"/>
      <c r="Y245" s="19"/>
    </row>
    <row r="246" spans="1:37" s="2" customFormat="1" ht="12.75" customHeight="1" x14ac:dyDescent="0.2">
      <c r="A246" s="22"/>
      <c r="B246" s="22" t="s">
        <v>90</v>
      </c>
      <c r="C246" s="22" t="s">
        <v>243</v>
      </c>
      <c r="D246" s="22" t="s">
        <v>244</v>
      </c>
      <c r="E246" s="22"/>
      <c r="F246" s="22" t="s">
        <v>350</v>
      </c>
      <c r="G246" s="1"/>
      <c r="H246" s="1"/>
      <c r="I246" s="1"/>
      <c r="J246" s="1">
        <v>1</v>
      </c>
      <c r="K246" s="1">
        <v>3</v>
      </c>
      <c r="L246" s="1">
        <v>2</v>
      </c>
      <c r="M246" s="1">
        <v>5</v>
      </c>
      <c r="N246" s="1">
        <v>7</v>
      </c>
      <c r="O246" s="1">
        <v>10</v>
      </c>
      <c r="P246" s="33">
        <v>12</v>
      </c>
      <c r="Q246" s="33">
        <v>14</v>
      </c>
      <c r="R246" s="33">
        <v>7</v>
      </c>
      <c r="S246" s="33"/>
      <c r="T246" s="33"/>
      <c r="U246" s="33"/>
      <c r="V246" s="33"/>
      <c r="W246" s="33"/>
      <c r="X246" s="33"/>
      <c r="Y246" s="19"/>
      <c r="Z246" s="33"/>
      <c r="AA246" s="33"/>
      <c r="AB246" s="33"/>
      <c r="AC246" s="33"/>
      <c r="AD246" s="33"/>
      <c r="AE246" s="33"/>
      <c r="AF246" s="33"/>
      <c r="AJ246" s="1"/>
      <c r="AK246" s="1"/>
    </row>
    <row r="247" spans="1:37" ht="12.75" customHeight="1" thickBot="1" x14ac:dyDescent="0.25">
      <c r="A247" s="22"/>
      <c r="B247" s="22"/>
      <c r="C247" s="49"/>
      <c r="D247" s="22"/>
      <c r="E247" s="22"/>
      <c r="F247" s="22"/>
      <c r="H247" s="40"/>
      <c r="N247" s="40"/>
      <c r="O247" s="40"/>
      <c r="T247" s="6"/>
      <c r="U247" s="6"/>
      <c r="V247" s="6"/>
      <c r="W247" s="6"/>
      <c r="X247" s="6"/>
      <c r="Y247" s="6"/>
      <c r="AJ247" s="2"/>
      <c r="AK247" s="2"/>
    </row>
    <row r="248" spans="1:37" s="2" customFormat="1" ht="12.75" customHeight="1" thickTop="1" x14ac:dyDescent="0.2">
      <c r="A248" s="24" t="s">
        <v>245</v>
      </c>
      <c r="B248" s="25"/>
      <c r="C248" s="22"/>
      <c r="D248" s="25"/>
      <c r="E248" s="25"/>
      <c r="F248" s="24"/>
      <c r="G248" s="1"/>
      <c r="H248" s="11">
        <f t="shared" ref="H248:AA248" si="88">SUM(H238:H247)</f>
        <v>40</v>
      </c>
      <c r="I248" s="11">
        <f t="shared" si="88"/>
        <v>26</v>
      </c>
      <c r="J248" s="11">
        <f t="shared" si="88"/>
        <v>18</v>
      </c>
      <c r="K248" s="11">
        <f t="shared" si="88"/>
        <v>15</v>
      </c>
      <c r="L248" s="11">
        <f t="shared" si="88"/>
        <v>15</v>
      </c>
      <c r="M248" s="11">
        <f t="shared" si="88"/>
        <v>21</v>
      </c>
      <c r="N248" s="11">
        <f t="shared" si="88"/>
        <v>31</v>
      </c>
      <c r="O248" s="11">
        <f t="shared" si="88"/>
        <v>31</v>
      </c>
      <c r="P248" s="11">
        <f t="shared" si="88"/>
        <v>37</v>
      </c>
      <c r="Q248" s="11">
        <f t="shared" si="88"/>
        <v>42</v>
      </c>
      <c r="R248" s="11">
        <f t="shared" si="88"/>
        <v>41</v>
      </c>
      <c r="S248" s="11">
        <f t="shared" si="88"/>
        <v>27</v>
      </c>
      <c r="T248" s="11">
        <f t="shared" si="88"/>
        <v>31</v>
      </c>
      <c r="U248" s="11">
        <f t="shared" si="88"/>
        <v>27</v>
      </c>
      <c r="V248" s="11">
        <f t="shared" si="88"/>
        <v>20</v>
      </c>
      <c r="W248" s="11">
        <f t="shared" si="88"/>
        <v>18</v>
      </c>
      <c r="X248" s="11">
        <f t="shared" si="88"/>
        <v>23</v>
      </c>
      <c r="Y248" s="11">
        <f t="shared" si="88"/>
        <v>25</v>
      </c>
      <c r="Z248" s="11">
        <f t="shared" si="88"/>
        <v>31</v>
      </c>
      <c r="AA248" s="11">
        <f t="shared" si="88"/>
        <v>37</v>
      </c>
      <c r="AB248" s="33"/>
      <c r="AC248" s="33"/>
      <c r="AD248" s="33"/>
      <c r="AE248" s="33"/>
      <c r="AF248" s="33"/>
      <c r="AJ248" s="1"/>
      <c r="AK248" s="1"/>
    </row>
    <row r="249" spans="1:37" ht="12.75" customHeight="1" x14ac:dyDescent="0.2">
      <c r="A249" s="22"/>
      <c r="B249" s="22"/>
      <c r="C249" s="22"/>
      <c r="D249" s="22"/>
      <c r="E249" s="22"/>
      <c r="F249" s="22"/>
      <c r="O249" s="1"/>
      <c r="T249" s="6"/>
      <c r="U249" s="6"/>
      <c r="V249" s="6"/>
      <c r="W249" s="6"/>
      <c r="X249" s="6"/>
      <c r="Y249" s="6"/>
      <c r="AJ249" s="2"/>
      <c r="AK249" s="2"/>
    </row>
    <row r="250" spans="1:37" ht="12.75" customHeight="1" x14ac:dyDescent="0.2">
      <c r="A250" s="23" t="s">
        <v>103</v>
      </c>
      <c r="B250" s="22"/>
      <c r="C250" s="22"/>
      <c r="D250" s="22"/>
      <c r="E250" s="22"/>
      <c r="F250" s="22"/>
      <c r="O250" s="1"/>
      <c r="T250" s="6"/>
      <c r="U250" s="6"/>
      <c r="V250" s="6"/>
      <c r="W250" s="6"/>
      <c r="X250" s="6"/>
      <c r="Y250" s="6"/>
    </row>
    <row r="251" spans="1:37" ht="12.75" customHeight="1" x14ac:dyDescent="0.2">
      <c r="A251" s="22"/>
      <c r="B251" s="22" t="s">
        <v>32</v>
      </c>
      <c r="C251" s="22" t="s">
        <v>45</v>
      </c>
      <c r="D251" s="1" t="s">
        <v>246</v>
      </c>
      <c r="F251" s="22" t="s">
        <v>247</v>
      </c>
      <c r="H251" s="1">
        <v>1</v>
      </c>
      <c r="L251" s="1">
        <v>1</v>
      </c>
      <c r="O251" s="1">
        <v>1</v>
      </c>
      <c r="S251" s="33">
        <v>1</v>
      </c>
      <c r="T251" s="18">
        <v>1</v>
      </c>
      <c r="U251" s="18">
        <v>1</v>
      </c>
      <c r="V251" s="18">
        <v>3</v>
      </c>
      <c r="W251" s="18"/>
      <c r="X251" s="18"/>
      <c r="Y251" s="6"/>
    </row>
    <row r="252" spans="1:37" ht="12.75" customHeight="1" x14ac:dyDescent="0.2">
      <c r="A252" s="22"/>
      <c r="B252" s="22" t="s">
        <v>32</v>
      </c>
      <c r="C252" s="22" t="s">
        <v>45</v>
      </c>
      <c r="D252" s="22" t="s">
        <v>104</v>
      </c>
      <c r="E252" s="22" t="s">
        <v>105</v>
      </c>
      <c r="F252" s="22" t="s">
        <v>106</v>
      </c>
      <c r="O252" s="1"/>
      <c r="T252" s="18"/>
      <c r="U252" s="18"/>
      <c r="V252" s="18"/>
      <c r="W252" s="18"/>
      <c r="X252" s="18"/>
      <c r="Y252" s="6">
        <v>1</v>
      </c>
      <c r="Z252" s="33">
        <v>3</v>
      </c>
      <c r="AA252" s="33">
        <v>6</v>
      </c>
    </row>
    <row r="253" spans="1:37" ht="12.75" customHeight="1" x14ac:dyDescent="0.2">
      <c r="A253" s="22"/>
      <c r="B253" s="22" t="s">
        <v>32</v>
      </c>
      <c r="C253" s="22" t="s">
        <v>45</v>
      </c>
      <c r="D253" s="22" t="s">
        <v>104</v>
      </c>
      <c r="E253" s="22"/>
      <c r="F253" s="22" t="s">
        <v>106</v>
      </c>
      <c r="H253" s="1">
        <v>8</v>
      </c>
      <c r="I253" s="1">
        <v>11</v>
      </c>
      <c r="J253" s="1">
        <v>11</v>
      </c>
      <c r="K253" s="1">
        <v>13</v>
      </c>
      <c r="L253" s="1">
        <v>13</v>
      </c>
      <c r="M253" s="1">
        <v>13</v>
      </c>
      <c r="N253" s="1">
        <v>8</v>
      </c>
      <c r="O253" s="1">
        <v>10</v>
      </c>
      <c r="P253" s="33">
        <v>9</v>
      </c>
      <c r="Q253" s="33">
        <v>9</v>
      </c>
      <c r="R253" s="33">
        <v>8</v>
      </c>
      <c r="S253" s="33">
        <v>10</v>
      </c>
      <c r="T253" s="17">
        <v>16</v>
      </c>
      <c r="U253" s="17">
        <v>23</v>
      </c>
      <c r="V253" s="17">
        <v>25</v>
      </c>
      <c r="W253" s="17">
        <v>18</v>
      </c>
      <c r="X253" s="17">
        <v>18</v>
      </c>
      <c r="Y253" s="6">
        <v>24</v>
      </c>
      <c r="Z253" s="33">
        <v>27</v>
      </c>
      <c r="AA253" s="33">
        <v>19</v>
      </c>
    </row>
    <row r="254" spans="1:37" ht="12.75" customHeight="1" x14ac:dyDescent="0.2">
      <c r="A254" s="22"/>
      <c r="B254" s="22" t="s">
        <v>32</v>
      </c>
      <c r="C254" s="22" t="s">
        <v>248</v>
      </c>
      <c r="D254" s="22" t="s">
        <v>104</v>
      </c>
      <c r="E254" s="22" t="s">
        <v>105</v>
      </c>
      <c r="F254" s="22" t="s">
        <v>106</v>
      </c>
      <c r="G254" s="1" t="s">
        <v>26</v>
      </c>
      <c r="O254" s="1"/>
      <c r="T254" s="18"/>
      <c r="U254" s="18">
        <v>2</v>
      </c>
      <c r="V254" s="18">
        <v>2</v>
      </c>
      <c r="W254" s="18">
        <v>4</v>
      </c>
      <c r="X254" s="18"/>
      <c r="Y254" s="6">
        <v>1</v>
      </c>
      <c r="Z254" s="33">
        <v>1</v>
      </c>
    </row>
    <row r="255" spans="1:37" x14ac:dyDescent="0.2">
      <c r="A255" s="22"/>
      <c r="B255" s="22" t="s">
        <v>32</v>
      </c>
      <c r="C255" s="22" t="s">
        <v>248</v>
      </c>
      <c r="D255" s="22" t="s">
        <v>104</v>
      </c>
      <c r="E255" s="22"/>
      <c r="F255" s="22" t="s">
        <v>106</v>
      </c>
      <c r="G255" s="1" t="s">
        <v>26</v>
      </c>
      <c r="O255" s="1"/>
      <c r="Q255" s="33">
        <v>1</v>
      </c>
      <c r="S255" s="33">
        <v>2</v>
      </c>
      <c r="T255" s="17"/>
      <c r="U255" s="17">
        <v>2</v>
      </c>
      <c r="V255" s="17">
        <v>1</v>
      </c>
      <c r="W255" s="17">
        <v>3</v>
      </c>
      <c r="X255" s="17">
        <v>7</v>
      </c>
      <c r="Y255" s="6">
        <v>8</v>
      </c>
      <c r="Z255" s="33">
        <v>8</v>
      </c>
      <c r="AA255" s="33">
        <v>6</v>
      </c>
    </row>
    <row r="256" spans="1:37" x14ac:dyDescent="0.2">
      <c r="A256" s="23"/>
      <c r="B256" s="22"/>
      <c r="C256" s="22"/>
      <c r="D256" s="22"/>
      <c r="E256" s="22"/>
      <c r="F256" s="22"/>
      <c r="G256" s="32"/>
      <c r="H256" s="32"/>
      <c r="I256" s="32"/>
      <c r="J256" s="32"/>
      <c r="K256" s="32"/>
      <c r="L256" s="32"/>
      <c r="M256" s="32"/>
      <c r="N256" s="32"/>
      <c r="O256" s="32"/>
      <c r="T256" s="6"/>
      <c r="U256" s="6"/>
      <c r="V256" s="6"/>
      <c r="W256" s="6"/>
      <c r="X256" s="6"/>
      <c r="Y256" s="6"/>
    </row>
    <row r="257" spans="1:37" x14ac:dyDescent="0.2">
      <c r="A257" s="22"/>
      <c r="B257" s="7" t="s">
        <v>46</v>
      </c>
      <c r="C257" s="22" t="s">
        <v>248</v>
      </c>
      <c r="D257" s="7" t="s">
        <v>249</v>
      </c>
      <c r="E257" s="7"/>
      <c r="F257" s="7" t="s">
        <v>250</v>
      </c>
      <c r="G257" s="1" t="s">
        <v>26</v>
      </c>
      <c r="O257" s="1"/>
      <c r="R257" s="33">
        <v>1</v>
      </c>
      <c r="S257" s="33">
        <v>1</v>
      </c>
      <c r="T257" s="33">
        <v>1</v>
      </c>
      <c r="V257" s="33">
        <v>1</v>
      </c>
      <c r="W257" s="20">
        <v>3</v>
      </c>
      <c r="X257" s="20">
        <v>11</v>
      </c>
      <c r="Y257" s="6">
        <v>10</v>
      </c>
      <c r="Z257" s="33">
        <v>13</v>
      </c>
      <c r="AA257" s="33">
        <v>7</v>
      </c>
    </row>
    <row r="258" spans="1:37" s="2" customFormat="1" ht="12.75" customHeight="1" x14ac:dyDescent="0.2">
      <c r="A258" s="22"/>
      <c r="B258" s="7" t="s">
        <v>46</v>
      </c>
      <c r="C258" s="22" t="s">
        <v>248</v>
      </c>
      <c r="D258" s="7" t="s">
        <v>251</v>
      </c>
      <c r="E258" s="7"/>
      <c r="F258" s="7" t="s">
        <v>252</v>
      </c>
      <c r="G258" s="1" t="s">
        <v>26</v>
      </c>
      <c r="H258" s="1"/>
      <c r="I258" s="1"/>
      <c r="J258" s="1"/>
      <c r="K258" s="1"/>
      <c r="L258" s="1"/>
      <c r="M258" s="1"/>
      <c r="N258" s="1"/>
      <c r="O258" s="1">
        <v>1</v>
      </c>
      <c r="P258" s="33">
        <v>3</v>
      </c>
      <c r="Q258" s="33">
        <v>5</v>
      </c>
      <c r="R258" s="33">
        <v>2</v>
      </c>
      <c r="S258" s="33">
        <v>6</v>
      </c>
      <c r="T258" s="33">
        <v>10</v>
      </c>
      <c r="U258" s="33">
        <v>12</v>
      </c>
      <c r="V258" s="33">
        <v>14</v>
      </c>
      <c r="W258" s="20">
        <v>13</v>
      </c>
      <c r="X258" s="20">
        <v>10</v>
      </c>
      <c r="Y258" s="6">
        <v>5</v>
      </c>
      <c r="Z258" s="33">
        <v>16</v>
      </c>
      <c r="AA258" s="33">
        <v>20</v>
      </c>
      <c r="AB258" s="33"/>
      <c r="AC258" s="33"/>
      <c r="AD258" s="33"/>
      <c r="AE258" s="33"/>
      <c r="AF258" s="33"/>
      <c r="AJ258" s="1"/>
      <c r="AK258" s="1"/>
    </row>
    <row r="259" spans="1:37" ht="12.75" customHeight="1" x14ac:dyDescent="0.2">
      <c r="A259" s="22"/>
      <c r="B259" s="7" t="s">
        <v>46</v>
      </c>
      <c r="C259" s="22" t="s">
        <v>248</v>
      </c>
      <c r="D259" s="7" t="s">
        <v>253</v>
      </c>
      <c r="E259" s="7"/>
      <c r="F259" s="7" t="s">
        <v>254</v>
      </c>
      <c r="G259" s="1" t="s">
        <v>26</v>
      </c>
      <c r="O259" s="1"/>
      <c r="Q259" s="33">
        <v>5</v>
      </c>
      <c r="R259" s="33">
        <v>11</v>
      </c>
      <c r="S259" s="33">
        <v>13</v>
      </c>
      <c r="T259" s="33">
        <v>4</v>
      </c>
      <c r="U259" s="33">
        <v>2</v>
      </c>
      <c r="V259" s="33">
        <v>11</v>
      </c>
      <c r="W259" s="33">
        <v>15</v>
      </c>
      <c r="X259" s="33">
        <v>13</v>
      </c>
      <c r="Y259" s="6">
        <v>12</v>
      </c>
      <c r="Z259" s="33">
        <v>15</v>
      </c>
      <c r="AA259" s="33">
        <v>13</v>
      </c>
      <c r="AJ259" s="2"/>
      <c r="AK259" s="2"/>
    </row>
    <row r="260" spans="1:37" s="2" customFormat="1" ht="12.75" customHeight="1" thickBot="1" x14ac:dyDescent="0.25">
      <c r="A260" s="7"/>
      <c r="B260" s="7" t="s">
        <v>46</v>
      </c>
      <c r="C260" s="7" t="s">
        <v>248</v>
      </c>
      <c r="D260" s="29" t="s">
        <v>255</v>
      </c>
      <c r="E260" s="7"/>
      <c r="F260" s="7" t="s">
        <v>256</v>
      </c>
      <c r="G260" s="1"/>
      <c r="H260" s="40">
        <v>100</v>
      </c>
      <c r="I260" s="1">
        <v>35</v>
      </c>
      <c r="J260" s="1">
        <v>11</v>
      </c>
      <c r="K260" s="1">
        <v>9</v>
      </c>
      <c r="L260" s="1">
        <v>2</v>
      </c>
      <c r="M260" s="1">
        <v>3</v>
      </c>
      <c r="N260" s="40">
        <v>11</v>
      </c>
      <c r="O260" s="40">
        <v>8</v>
      </c>
      <c r="P260" s="33">
        <v>17</v>
      </c>
      <c r="Q260" s="33">
        <v>14</v>
      </c>
      <c r="R260" s="33">
        <v>8</v>
      </c>
      <c r="S260" s="33">
        <v>7</v>
      </c>
      <c r="T260" s="6">
        <v>11</v>
      </c>
      <c r="U260" s="6">
        <v>12</v>
      </c>
      <c r="V260" s="6">
        <v>18</v>
      </c>
      <c r="W260" s="6">
        <v>16</v>
      </c>
      <c r="X260" s="6">
        <v>16</v>
      </c>
      <c r="Y260" s="6">
        <v>10</v>
      </c>
      <c r="Z260" s="6">
        <v>6</v>
      </c>
      <c r="AA260" s="6"/>
      <c r="AB260" s="33"/>
      <c r="AC260" s="33"/>
      <c r="AD260" s="33"/>
      <c r="AE260" s="33"/>
      <c r="AF260" s="33"/>
      <c r="AJ260" s="1"/>
      <c r="AK260" s="1"/>
    </row>
    <row r="261" spans="1:37" ht="12.75" customHeight="1" thickTop="1" x14ac:dyDescent="0.2">
      <c r="A261" s="7"/>
      <c r="B261" s="7" t="s">
        <v>46</v>
      </c>
      <c r="C261" s="7" t="s">
        <v>248</v>
      </c>
      <c r="D261" s="7" t="s">
        <v>257</v>
      </c>
      <c r="E261" s="7"/>
      <c r="F261" s="26" t="s">
        <v>258</v>
      </c>
      <c r="H261" s="11">
        <f t="shared" ref="H261:Q261" si="89">SUM(H257:H260)</f>
        <v>100</v>
      </c>
      <c r="I261" s="11">
        <f t="shared" si="89"/>
        <v>35</v>
      </c>
      <c r="J261" s="11">
        <f t="shared" ref="J261" si="90">SUM(J257:J260)</f>
        <v>11</v>
      </c>
      <c r="K261" s="11">
        <f t="shared" ref="K261" si="91">SUM(K257:K260)</f>
        <v>9</v>
      </c>
      <c r="L261" s="11">
        <f t="shared" ref="L261" si="92">SUM(L257:L260)</f>
        <v>2</v>
      </c>
      <c r="M261" s="11">
        <f t="shared" si="89"/>
        <v>3</v>
      </c>
      <c r="N261" s="11">
        <f t="shared" si="89"/>
        <v>11</v>
      </c>
      <c r="O261" s="11">
        <f t="shared" si="89"/>
        <v>9</v>
      </c>
      <c r="P261" s="11">
        <f t="shared" si="89"/>
        <v>20</v>
      </c>
      <c r="Q261" s="11">
        <f t="shared" si="89"/>
        <v>24</v>
      </c>
      <c r="R261" s="11">
        <f t="shared" ref="R261" si="93">SUM(R257:R260)</f>
        <v>22</v>
      </c>
      <c r="S261" s="11">
        <f t="shared" ref="S261" si="94">SUM(S257:S260)</f>
        <v>27</v>
      </c>
      <c r="T261" s="11">
        <f t="shared" ref="T261:AA261" si="95">SUM(T257:T260)</f>
        <v>26</v>
      </c>
      <c r="U261" s="11">
        <f t="shared" si="95"/>
        <v>26</v>
      </c>
      <c r="V261" s="11">
        <f t="shared" si="95"/>
        <v>44</v>
      </c>
      <c r="W261" s="11">
        <f t="shared" si="95"/>
        <v>47</v>
      </c>
      <c r="X261" s="11">
        <f t="shared" si="95"/>
        <v>50</v>
      </c>
      <c r="Y261" s="11">
        <f t="shared" si="95"/>
        <v>37</v>
      </c>
      <c r="Z261" s="11">
        <f t="shared" si="95"/>
        <v>50</v>
      </c>
      <c r="AA261" s="11">
        <f t="shared" si="95"/>
        <v>40</v>
      </c>
      <c r="AJ261" s="2"/>
      <c r="AK261" s="2"/>
    </row>
    <row r="262" spans="1:37" x14ac:dyDescent="0.2">
      <c r="A262" s="7"/>
      <c r="B262" s="7"/>
      <c r="C262" s="7"/>
      <c r="D262" s="7"/>
      <c r="E262" s="7"/>
      <c r="F262" s="26"/>
      <c r="O262" s="1"/>
      <c r="T262" s="6"/>
      <c r="U262" s="6"/>
      <c r="V262" s="6"/>
      <c r="W262" s="6"/>
      <c r="X262" s="6"/>
      <c r="Y262" s="6"/>
      <c r="Z262" s="6"/>
      <c r="AA262" s="6"/>
    </row>
    <row r="263" spans="1:37" x14ac:dyDescent="0.2">
      <c r="A263" s="22"/>
      <c r="B263" s="22" t="s">
        <v>44</v>
      </c>
      <c r="C263" s="22" t="s">
        <v>45</v>
      </c>
      <c r="D263" s="1" t="s">
        <v>246</v>
      </c>
      <c r="F263" s="22" t="s">
        <v>259</v>
      </c>
      <c r="G263" s="1" t="s">
        <v>26</v>
      </c>
      <c r="O263" s="1"/>
      <c r="P263" s="33">
        <v>2</v>
      </c>
      <c r="R263" s="33">
        <v>2</v>
      </c>
      <c r="S263" s="33">
        <v>1</v>
      </c>
      <c r="T263" s="18">
        <v>2</v>
      </c>
      <c r="U263" s="18">
        <v>4</v>
      </c>
      <c r="V263" s="18">
        <v>4</v>
      </c>
      <c r="W263" s="18">
        <v>1</v>
      </c>
      <c r="X263" s="18"/>
      <c r="Y263" s="6"/>
    </row>
    <row r="264" spans="1:37" s="2" customFormat="1" ht="12.75" customHeight="1" x14ac:dyDescent="0.2">
      <c r="A264" s="22"/>
      <c r="B264" s="22" t="s">
        <v>44</v>
      </c>
      <c r="C264" s="22" t="s">
        <v>45</v>
      </c>
      <c r="D264" s="22" t="s">
        <v>117</v>
      </c>
      <c r="E264" s="22" t="s">
        <v>105</v>
      </c>
      <c r="F264" s="22" t="s">
        <v>118</v>
      </c>
      <c r="G264" s="1" t="s">
        <v>26</v>
      </c>
      <c r="H264" s="1"/>
      <c r="I264" s="1"/>
      <c r="J264" s="1"/>
      <c r="K264" s="1"/>
      <c r="L264" s="1"/>
      <c r="M264" s="1"/>
      <c r="N264" s="1"/>
      <c r="O264" s="1"/>
      <c r="P264" s="33"/>
      <c r="Q264" s="33"/>
      <c r="R264" s="33"/>
      <c r="S264" s="33"/>
      <c r="T264" s="18"/>
      <c r="U264" s="18"/>
      <c r="V264" s="18"/>
      <c r="W264" s="18"/>
      <c r="X264" s="18">
        <v>1</v>
      </c>
      <c r="Y264" s="6">
        <v>2</v>
      </c>
      <c r="Z264" s="33">
        <v>8</v>
      </c>
      <c r="AA264" s="33">
        <v>10</v>
      </c>
      <c r="AB264" s="33"/>
      <c r="AC264" s="33"/>
      <c r="AD264" s="33"/>
      <c r="AE264" s="33"/>
      <c r="AF264" s="33"/>
      <c r="AJ264" s="1"/>
      <c r="AK264" s="1"/>
    </row>
    <row r="265" spans="1:37" ht="12.75" customHeight="1" x14ac:dyDescent="0.2">
      <c r="A265" s="22"/>
      <c r="B265" s="22" t="s">
        <v>44</v>
      </c>
      <c r="C265" s="22" t="s">
        <v>45</v>
      </c>
      <c r="D265" s="22" t="s">
        <v>117</v>
      </c>
      <c r="E265" s="22"/>
      <c r="F265" s="22" t="s">
        <v>118</v>
      </c>
      <c r="G265" s="1" t="s">
        <v>26</v>
      </c>
      <c r="N265" s="1">
        <v>1</v>
      </c>
      <c r="O265" s="1">
        <v>3</v>
      </c>
      <c r="P265" s="33">
        <v>3</v>
      </c>
      <c r="Q265" s="33">
        <v>5</v>
      </c>
      <c r="R265" s="33">
        <v>7</v>
      </c>
      <c r="S265" s="33">
        <v>12</v>
      </c>
      <c r="T265" s="17">
        <v>14</v>
      </c>
      <c r="U265" s="17">
        <v>10</v>
      </c>
      <c r="V265" s="17">
        <v>6</v>
      </c>
      <c r="W265" s="17">
        <v>4</v>
      </c>
      <c r="X265" s="17">
        <v>12</v>
      </c>
      <c r="Y265" s="6">
        <v>13</v>
      </c>
      <c r="Z265" s="33">
        <v>8</v>
      </c>
      <c r="AA265" s="33">
        <v>8</v>
      </c>
      <c r="AJ265" s="2"/>
      <c r="AK265" s="2"/>
    </row>
    <row r="266" spans="1:37" s="2" customFormat="1" ht="12.75" customHeight="1" x14ac:dyDescent="0.2">
      <c r="A266" s="22"/>
      <c r="B266" s="22" t="s">
        <v>44</v>
      </c>
      <c r="C266" s="22" t="s">
        <v>248</v>
      </c>
      <c r="D266" s="22" t="s">
        <v>117</v>
      </c>
      <c r="E266" s="22" t="s">
        <v>105</v>
      </c>
      <c r="F266" s="22" t="s">
        <v>118</v>
      </c>
      <c r="G266" s="1" t="s">
        <v>26</v>
      </c>
      <c r="H266" s="1"/>
      <c r="I266" s="1"/>
      <c r="J266" s="1"/>
      <c r="K266" s="1"/>
      <c r="L266" s="1"/>
      <c r="M266" s="1"/>
      <c r="N266" s="1"/>
      <c r="O266" s="1"/>
      <c r="P266" s="33"/>
      <c r="Q266" s="33"/>
      <c r="R266" s="33">
        <v>1</v>
      </c>
      <c r="S266" s="33">
        <v>2</v>
      </c>
      <c r="T266" s="18">
        <v>6</v>
      </c>
      <c r="U266" s="18">
        <v>4</v>
      </c>
      <c r="V266" s="18">
        <v>3</v>
      </c>
      <c r="W266" s="18">
        <v>6</v>
      </c>
      <c r="X266" s="18">
        <v>6</v>
      </c>
      <c r="Y266" s="6">
        <v>5</v>
      </c>
      <c r="Z266" s="33">
        <v>4</v>
      </c>
      <c r="AA266" s="33">
        <v>2</v>
      </c>
      <c r="AB266" s="33"/>
      <c r="AC266" s="33"/>
      <c r="AD266" s="33"/>
      <c r="AE266" s="33"/>
      <c r="AF266" s="33"/>
      <c r="AJ266" s="1"/>
      <c r="AK266" s="1"/>
    </row>
    <row r="267" spans="1:37" ht="12.75" customHeight="1" x14ac:dyDescent="0.2">
      <c r="A267" s="22"/>
      <c r="B267" s="22" t="s">
        <v>44</v>
      </c>
      <c r="C267" s="22" t="s">
        <v>248</v>
      </c>
      <c r="D267" s="22" t="s">
        <v>117</v>
      </c>
      <c r="E267" s="22"/>
      <c r="F267" s="22" t="s">
        <v>118</v>
      </c>
      <c r="G267" s="1" t="s">
        <v>26</v>
      </c>
      <c r="O267" s="1"/>
      <c r="P267" s="33">
        <v>4</v>
      </c>
      <c r="Q267" s="33">
        <v>3</v>
      </c>
      <c r="R267" s="33">
        <v>2</v>
      </c>
      <c r="S267" s="33">
        <v>4</v>
      </c>
      <c r="T267" s="17">
        <v>8</v>
      </c>
      <c r="U267" s="17">
        <v>12</v>
      </c>
      <c r="V267" s="17">
        <v>7</v>
      </c>
      <c r="W267" s="17">
        <v>5</v>
      </c>
      <c r="X267" s="17">
        <v>11</v>
      </c>
      <c r="Y267" s="6">
        <v>12</v>
      </c>
      <c r="Z267" s="33">
        <v>11</v>
      </c>
      <c r="AA267" s="33">
        <v>12</v>
      </c>
      <c r="AJ267" s="2"/>
      <c r="AK267" s="2"/>
    </row>
    <row r="268" spans="1:37" ht="12.75" customHeight="1" x14ac:dyDescent="0.2">
      <c r="A268" s="7"/>
      <c r="B268" s="8" t="s">
        <v>70</v>
      </c>
      <c r="C268" s="7"/>
      <c r="D268" s="7"/>
      <c r="E268" s="7"/>
      <c r="F268" s="26"/>
      <c r="O268" s="1"/>
      <c r="T268" s="6"/>
      <c r="U268" s="6"/>
      <c r="V268" s="6"/>
      <c r="W268" s="6"/>
      <c r="X268" s="6"/>
      <c r="Y268" s="6"/>
      <c r="Z268" s="6"/>
      <c r="AA268" s="6"/>
    </row>
    <row r="269" spans="1:37" ht="12.75" customHeight="1" x14ac:dyDescent="0.2">
      <c r="A269" s="22"/>
      <c r="B269" s="22" t="s">
        <v>260</v>
      </c>
      <c r="C269" s="22" t="s">
        <v>45</v>
      </c>
      <c r="D269" s="1" t="s">
        <v>246</v>
      </c>
      <c r="F269" s="22" t="s">
        <v>261</v>
      </c>
      <c r="H269" s="1">
        <v>2</v>
      </c>
      <c r="I269" s="1">
        <v>3</v>
      </c>
      <c r="J269" s="1">
        <v>1</v>
      </c>
      <c r="K269" s="1">
        <v>1</v>
      </c>
      <c r="L269" s="1">
        <v>2</v>
      </c>
      <c r="M269" s="1">
        <v>3</v>
      </c>
      <c r="O269" s="1">
        <v>1</v>
      </c>
      <c r="P269" s="33">
        <v>2</v>
      </c>
      <c r="Q269" s="33">
        <v>3</v>
      </c>
      <c r="R269" s="33">
        <v>2</v>
      </c>
      <c r="S269" s="33">
        <v>4</v>
      </c>
      <c r="T269" s="18">
        <v>7</v>
      </c>
      <c r="U269" s="18">
        <v>8</v>
      </c>
      <c r="V269" s="18">
        <v>3</v>
      </c>
      <c r="W269" s="18">
        <v>4</v>
      </c>
      <c r="Y269" s="6"/>
    </row>
    <row r="270" spans="1:37" s="2" customFormat="1" ht="12.75" customHeight="1" x14ac:dyDescent="0.2">
      <c r="A270" s="22"/>
      <c r="B270" s="22" t="s">
        <v>260</v>
      </c>
      <c r="C270" s="22" t="s">
        <v>45</v>
      </c>
      <c r="D270" s="22" t="s">
        <v>119</v>
      </c>
      <c r="E270" s="22" t="s">
        <v>105</v>
      </c>
      <c r="F270" s="22" t="s">
        <v>120</v>
      </c>
      <c r="G270" s="1"/>
      <c r="H270" s="1"/>
      <c r="I270" s="1"/>
      <c r="J270" s="1"/>
      <c r="K270" s="1"/>
      <c r="L270" s="1"/>
      <c r="M270" s="1"/>
      <c r="N270" s="1"/>
      <c r="O270" s="1"/>
      <c r="P270" s="33"/>
      <c r="Q270" s="33"/>
      <c r="R270" s="33"/>
      <c r="S270" s="33"/>
      <c r="T270" s="33"/>
      <c r="U270" s="33"/>
      <c r="V270" s="33"/>
      <c r="W270" s="33"/>
      <c r="X270" s="33">
        <v>1</v>
      </c>
      <c r="Y270" s="6">
        <v>5</v>
      </c>
      <c r="Z270" s="33">
        <v>9</v>
      </c>
      <c r="AA270" s="33">
        <v>18</v>
      </c>
      <c r="AB270" s="33"/>
      <c r="AC270" s="33"/>
      <c r="AD270" s="33"/>
      <c r="AE270" s="33"/>
      <c r="AF270" s="33"/>
      <c r="AJ270" s="1"/>
      <c r="AK270" s="1"/>
    </row>
    <row r="271" spans="1:37" ht="12.75" customHeight="1" x14ac:dyDescent="0.2">
      <c r="A271" s="22"/>
      <c r="B271" s="22" t="s">
        <v>260</v>
      </c>
      <c r="C271" s="22" t="s">
        <v>45</v>
      </c>
      <c r="D271" s="22" t="s">
        <v>119</v>
      </c>
      <c r="E271" s="22"/>
      <c r="F271" s="22" t="s">
        <v>120</v>
      </c>
      <c r="H271" s="1">
        <v>3</v>
      </c>
      <c r="I271" s="1">
        <v>1</v>
      </c>
      <c r="J271" s="1">
        <v>2</v>
      </c>
      <c r="L271" s="1">
        <v>3</v>
      </c>
      <c r="M271" s="1">
        <v>4</v>
      </c>
      <c r="N271" s="1">
        <v>4</v>
      </c>
      <c r="O271" s="1">
        <v>6</v>
      </c>
      <c r="P271" s="33">
        <v>6</v>
      </c>
      <c r="Q271" s="33">
        <v>4</v>
      </c>
      <c r="R271" s="33">
        <v>4</v>
      </c>
      <c r="S271" s="33">
        <v>8</v>
      </c>
      <c r="T271" s="17">
        <v>14</v>
      </c>
      <c r="U271" s="17">
        <v>14</v>
      </c>
      <c r="V271" s="17">
        <v>10</v>
      </c>
      <c r="W271" s="17">
        <v>11</v>
      </c>
      <c r="X271" s="17">
        <v>15</v>
      </c>
      <c r="Y271" s="6">
        <v>14</v>
      </c>
      <c r="Z271" s="33">
        <v>15</v>
      </c>
      <c r="AA271" s="33">
        <v>8</v>
      </c>
      <c r="AJ271" s="2"/>
      <c r="AK271" s="2"/>
    </row>
    <row r="272" spans="1:37" s="2" customFormat="1" ht="12.75" customHeight="1" x14ac:dyDescent="0.2">
      <c r="A272" s="22"/>
      <c r="B272" s="22" t="s">
        <v>260</v>
      </c>
      <c r="C272" s="22" t="s">
        <v>248</v>
      </c>
      <c r="D272" s="22" t="s">
        <v>119</v>
      </c>
      <c r="E272" s="22" t="s">
        <v>105</v>
      </c>
      <c r="F272" s="22" t="s">
        <v>120</v>
      </c>
      <c r="G272" s="1" t="s">
        <v>26</v>
      </c>
      <c r="H272" s="1"/>
      <c r="I272" s="1"/>
      <c r="J272" s="1"/>
      <c r="K272" s="1"/>
      <c r="L272" s="1"/>
      <c r="M272" s="1"/>
      <c r="N272" s="1"/>
      <c r="O272" s="1"/>
      <c r="P272" s="33"/>
      <c r="Q272" s="33">
        <v>1</v>
      </c>
      <c r="R272" s="33"/>
      <c r="S272" s="33"/>
      <c r="T272" s="33">
        <v>1</v>
      </c>
      <c r="U272" s="33">
        <v>1</v>
      </c>
      <c r="V272" s="33"/>
      <c r="W272" s="33"/>
      <c r="X272" s="33">
        <v>1</v>
      </c>
      <c r="Y272" s="6">
        <v>1</v>
      </c>
      <c r="Z272" s="33">
        <v>1</v>
      </c>
      <c r="AA272" s="33">
        <v>3</v>
      </c>
      <c r="AB272" s="33"/>
      <c r="AC272" s="33"/>
      <c r="AD272" s="33"/>
      <c r="AE272" s="33"/>
      <c r="AF272" s="33"/>
      <c r="AJ272" s="1"/>
      <c r="AK272" s="1"/>
    </row>
    <row r="273" spans="1:37" ht="12.75" customHeight="1" x14ac:dyDescent="0.2">
      <c r="A273" s="22"/>
      <c r="B273" s="22" t="s">
        <v>260</v>
      </c>
      <c r="C273" s="22" t="s">
        <v>248</v>
      </c>
      <c r="D273" s="22" t="s">
        <v>119</v>
      </c>
      <c r="E273" s="22"/>
      <c r="F273" s="22" t="s">
        <v>120</v>
      </c>
      <c r="G273" s="1" t="s">
        <v>26</v>
      </c>
      <c r="M273" s="1">
        <v>1</v>
      </c>
      <c r="O273" s="1">
        <v>2</v>
      </c>
      <c r="P273" s="33">
        <v>2</v>
      </c>
      <c r="R273" s="33">
        <v>2</v>
      </c>
      <c r="T273" s="17">
        <v>3</v>
      </c>
      <c r="U273" s="17">
        <v>3</v>
      </c>
      <c r="V273" s="17">
        <v>1</v>
      </c>
      <c r="W273" s="17">
        <v>3</v>
      </c>
      <c r="X273" s="17">
        <v>4</v>
      </c>
      <c r="Y273" s="6">
        <v>5</v>
      </c>
      <c r="Z273" s="33">
        <v>9</v>
      </c>
      <c r="AA273" s="33">
        <v>6</v>
      </c>
      <c r="AJ273" s="2"/>
      <c r="AK273" s="2"/>
    </row>
    <row r="274" spans="1:37" ht="12.75" customHeight="1" x14ac:dyDescent="0.2">
      <c r="A274" s="22"/>
      <c r="B274" s="22"/>
      <c r="C274" s="22"/>
      <c r="D274" s="22"/>
      <c r="E274" s="22"/>
      <c r="F274" s="22"/>
      <c r="O274" s="1"/>
      <c r="T274" s="17"/>
      <c r="U274" s="17"/>
      <c r="V274" s="17"/>
      <c r="W274" s="17"/>
      <c r="X274" s="17"/>
      <c r="Y274" s="6"/>
    </row>
    <row r="275" spans="1:37" ht="12" customHeight="1" x14ac:dyDescent="0.2">
      <c r="A275" s="22"/>
      <c r="B275" s="22" t="s">
        <v>82</v>
      </c>
      <c r="C275" s="22" t="s">
        <v>45</v>
      </c>
      <c r="D275" s="22" t="s">
        <v>246</v>
      </c>
      <c r="E275" s="22"/>
      <c r="F275" s="22" t="s">
        <v>262</v>
      </c>
      <c r="I275" s="1">
        <v>1</v>
      </c>
      <c r="N275" s="1">
        <v>2</v>
      </c>
      <c r="O275" s="1">
        <v>1</v>
      </c>
      <c r="T275" s="17"/>
      <c r="U275" s="17">
        <v>3</v>
      </c>
      <c r="V275" s="17">
        <v>2</v>
      </c>
      <c r="W275" s="17"/>
      <c r="X275" s="17"/>
      <c r="Y275" s="6"/>
    </row>
    <row r="276" spans="1:37" s="2" customFormat="1" ht="12.75" customHeight="1" x14ac:dyDescent="0.2">
      <c r="A276" s="22"/>
      <c r="B276" s="22" t="s">
        <v>82</v>
      </c>
      <c r="C276" s="22" t="s">
        <v>45</v>
      </c>
      <c r="D276" s="22" t="s">
        <v>263</v>
      </c>
      <c r="E276" s="22" t="s">
        <v>105</v>
      </c>
      <c r="F276" s="22" t="s">
        <v>122</v>
      </c>
      <c r="G276" s="1"/>
      <c r="H276" s="1"/>
      <c r="I276" s="1"/>
      <c r="J276" s="1"/>
      <c r="K276" s="1"/>
      <c r="L276" s="1"/>
      <c r="M276" s="1"/>
      <c r="N276" s="1"/>
      <c r="O276" s="1"/>
      <c r="P276" s="33"/>
      <c r="Q276" s="33"/>
      <c r="R276" s="33"/>
      <c r="S276" s="33"/>
      <c r="T276" s="18"/>
      <c r="U276" s="18"/>
      <c r="V276" s="18"/>
      <c r="W276" s="18"/>
      <c r="X276" s="33"/>
      <c r="Y276" s="6"/>
      <c r="Z276" s="33">
        <v>1</v>
      </c>
      <c r="AA276" s="33">
        <v>5</v>
      </c>
      <c r="AB276" s="33"/>
      <c r="AC276" s="33"/>
      <c r="AD276" s="33"/>
      <c r="AE276" s="33"/>
      <c r="AF276" s="33"/>
      <c r="AJ276" s="1"/>
      <c r="AK276" s="1"/>
    </row>
    <row r="277" spans="1:37" ht="12.75" customHeight="1" x14ac:dyDescent="0.2">
      <c r="A277" s="22"/>
      <c r="B277" s="22" t="s">
        <v>82</v>
      </c>
      <c r="C277" s="22" t="s">
        <v>45</v>
      </c>
      <c r="D277" s="22" t="s">
        <v>263</v>
      </c>
      <c r="E277" s="22"/>
      <c r="F277" s="22" t="s">
        <v>122</v>
      </c>
      <c r="H277" s="1">
        <v>1</v>
      </c>
      <c r="M277" s="1">
        <v>3</v>
      </c>
      <c r="N277" s="1">
        <v>1</v>
      </c>
      <c r="O277" s="1"/>
      <c r="Q277" s="33">
        <v>1</v>
      </c>
      <c r="R277" s="33">
        <v>1</v>
      </c>
      <c r="S277" s="33">
        <v>2</v>
      </c>
      <c r="T277" s="17">
        <v>2</v>
      </c>
      <c r="U277" s="17">
        <v>2</v>
      </c>
      <c r="V277" s="17">
        <v>4</v>
      </c>
      <c r="W277" s="17">
        <v>4</v>
      </c>
      <c r="X277" s="17">
        <v>1</v>
      </c>
      <c r="Y277" s="6">
        <v>2</v>
      </c>
      <c r="Z277" s="33">
        <v>4</v>
      </c>
      <c r="AA277" s="33">
        <v>1</v>
      </c>
      <c r="AJ277" s="2"/>
      <c r="AK277" s="2"/>
    </row>
    <row r="278" spans="1:37" s="2" customFormat="1" ht="12.75" customHeight="1" x14ac:dyDescent="0.2">
      <c r="A278" s="22"/>
      <c r="B278" s="22" t="s">
        <v>82</v>
      </c>
      <c r="C278" s="22" t="s">
        <v>248</v>
      </c>
      <c r="D278" s="22" t="s">
        <v>263</v>
      </c>
      <c r="E278" s="22" t="s">
        <v>105</v>
      </c>
      <c r="F278" s="22" t="s">
        <v>122</v>
      </c>
      <c r="G278" s="1" t="s">
        <v>26</v>
      </c>
      <c r="H278" s="1"/>
      <c r="I278" s="1"/>
      <c r="J278" s="1"/>
      <c r="K278" s="1"/>
      <c r="L278" s="1"/>
      <c r="M278" s="1"/>
      <c r="N278" s="1"/>
      <c r="O278" s="1"/>
      <c r="P278" s="33"/>
      <c r="Q278" s="33"/>
      <c r="R278" s="33"/>
      <c r="S278" s="33"/>
      <c r="T278" s="18"/>
      <c r="U278" s="18">
        <v>1</v>
      </c>
      <c r="V278" s="18"/>
      <c r="W278" s="18"/>
      <c r="X278" s="18"/>
      <c r="Y278" s="6">
        <v>1</v>
      </c>
      <c r="Z278" s="33">
        <v>1</v>
      </c>
      <c r="AA278" s="33"/>
      <c r="AB278" s="33"/>
      <c r="AC278" s="33"/>
      <c r="AD278" s="33"/>
      <c r="AE278" s="33"/>
      <c r="AF278" s="33"/>
      <c r="AJ278" s="1"/>
      <c r="AK278" s="1"/>
    </row>
    <row r="279" spans="1:37" ht="12.75" customHeight="1" x14ac:dyDescent="0.2">
      <c r="A279" s="22"/>
      <c r="B279" s="22" t="s">
        <v>82</v>
      </c>
      <c r="C279" s="22" t="s">
        <v>248</v>
      </c>
      <c r="D279" s="22" t="s">
        <v>263</v>
      </c>
      <c r="E279" s="22"/>
      <c r="F279" s="22" t="s">
        <v>122</v>
      </c>
      <c r="G279" s="1" t="s">
        <v>26</v>
      </c>
      <c r="O279" s="1"/>
      <c r="T279" s="17">
        <v>1</v>
      </c>
      <c r="U279" s="17"/>
      <c r="V279" s="17">
        <v>1</v>
      </c>
      <c r="W279" s="17">
        <v>1</v>
      </c>
      <c r="X279" s="17">
        <v>1</v>
      </c>
      <c r="Y279" s="6"/>
      <c r="Z279" s="20">
        <v>2</v>
      </c>
      <c r="AA279" s="20">
        <v>2</v>
      </c>
      <c r="AJ279" s="2"/>
      <c r="AK279" s="2"/>
    </row>
    <row r="280" spans="1:37" ht="12.75" customHeight="1" x14ac:dyDescent="0.2">
      <c r="A280" s="22"/>
      <c r="B280" s="22"/>
      <c r="C280" s="22"/>
      <c r="D280" s="22"/>
      <c r="E280" s="22"/>
      <c r="F280" s="22"/>
      <c r="O280" s="1"/>
    </row>
    <row r="281" spans="1:37" ht="12.75" customHeight="1" x14ac:dyDescent="0.2">
      <c r="A281" s="22"/>
      <c r="B281" s="22" t="s">
        <v>88</v>
      </c>
      <c r="C281" s="22" t="s">
        <v>45</v>
      </c>
      <c r="D281" s="1" t="s">
        <v>246</v>
      </c>
      <c r="F281" s="22" t="s">
        <v>264</v>
      </c>
      <c r="G281" s="1" t="s">
        <v>26</v>
      </c>
      <c r="O281" s="1"/>
      <c r="S281" s="33">
        <v>2</v>
      </c>
      <c r="T281" s="18">
        <v>2</v>
      </c>
      <c r="U281" s="18">
        <v>1</v>
      </c>
      <c r="V281" s="18">
        <v>1</v>
      </c>
      <c r="W281" s="18"/>
      <c r="Y281" s="6"/>
    </row>
    <row r="282" spans="1:37" s="2" customFormat="1" ht="12.75" customHeight="1" x14ac:dyDescent="0.2">
      <c r="A282" s="22"/>
      <c r="B282" s="22" t="s">
        <v>88</v>
      </c>
      <c r="C282" s="22" t="s">
        <v>45</v>
      </c>
      <c r="D282" s="22" t="s">
        <v>123</v>
      </c>
      <c r="E282" s="22" t="s">
        <v>105</v>
      </c>
      <c r="F282" s="22" t="s">
        <v>124</v>
      </c>
      <c r="G282" s="1" t="s">
        <v>26</v>
      </c>
      <c r="H282" s="1"/>
      <c r="I282" s="1"/>
      <c r="J282" s="1"/>
      <c r="K282" s="1"/>
      <c r="L282" s="1"/>
      <c r="M282" s="1"/>
      <c r="N282" s="1"/>
      <c r="O282" s="1"/>
      <c r="P282" s="33"/>
      <c r="Q282" s="33"/>
      <c r="R282" s="33"/>
      <c r="S282" s="33"/>
      <c r="T282" s="18"/>
      <c r="U282" s="18"/>
      <c r="V282" s="18"/>
      <c r="W282" s="18"/>
      <c r="X282" s="33"/>
      <c r="Y282" s="6"/>
      <c r="Z282" s="33">
        <v>1</v>
      </c>
      <c r="AA282" s="33">
        <v>2</v>
      </c>
      <c r="AB282" s="33"/>
      <c r="AC282" s="33"/>
      <c r="AD282" s="33"/>
      <c r="AE282" s="33"/>
      <c r="AF282" s="33"/>
      <c r="AJ282" s="1"/>
      <c r="AK282" s="1"/>
    </row>
    <row r="283" spans="1:37" ht="12.75" customHeight="1" x14ac:dyDescent="0.2">
      <c r="A283" s="22"/>
      <c r="B283" s="22" t="s">
        <v>88</v>
      </c>
      <c r="C283" s="22" t="s">
        <v>45</v>
      </c>
      <c r="D283" s="22" t="s">
        <v>123</v>
      </c>
      <c r="E283" s="22"/>
      <c r="F283" s="22" t="s">
        <v>124</v>
      </c>
      <c r="G283" s="1" t="s">
        <v>26</v>
      </c>
      <c r="O283" s="1"/>
      <c r="Q283" s="33">
        <v>1</v>
      </c>
      <c r="R283" s="33">
        <v>2</v>
      </c>
      <c r="T283" s="17">
        <v>2</v>
      </c>
      <c r="U283" s="17">
        <v>2</v>
      </c>
      <c r="V283" s="17">
        <v>2</v>
      </c>
      <c r="W283" s="17">
        <v>1</v>
      </c>
      <c r="X283" s="17">
        <v>3</v>
      </c>
      <c r="Y283" s="6">
        <v>4</v>
      </c>
      <c r="Z283" s="33">
        <v>2</v>
      </c>
      <c r="AA283" s="33">
        <v>3</v>
      </c>
      <c r="AJ283" s="2"/>
      <c r="AK283" s="2"/>
    </row>
    <row r="284" spans="1:37" s="2" customFormat="1" ht="12.75" customHeight="1" x14ac:dyDescent="0.2">
      <c r="A284" s="22"/>
      <c r="B284" s="22" t="s">
        <v>88</v>
      </c>
      <c r="C284" s="22" t="s">
        <v>248</v>
      </c>
      <c r="D284" s="22" t="s">
        <v>123</v>
      </c>
      <c r="E284" s="22" t="s">
        <v>105</v>
      </c>
      <c r="F284" s="22" t="s">
        <v>124</v>
      </c>
      <c r="G284" s="1" t="s">
        <v>26</v>
      </c>
      <c r="H284" s="1"/>
      <c r="I284" s="1"/>
      <c r="J284" s="1"/>
      <c r="K284" s="1"/>
      <c r="L284" s="1"/>
      <c r="M284" s="1"/>
      <c r="N284" s="1"/>
      <c r="O284" s="1"/>
      <c r="P284" s="33"/>
      <c r="Q284" s="33"/>
      <c r="R284" s="33"/>
      <c r="S284" s="33">
        <v>1</v>
      </c>
      <c r="T284" s="18">
        <v>1</v>
      </c>
      <c r="U284" s="18"/>
      <c r="V284" s="18"/>
      <c r="W284" s="18">
        <v>1</v>
      </c>
      <c r="X284" s="18">
        <v>1</v>
      </c>
      <c r="Y284" s="6">
        <v>2</v>
      </c>
      <c r="Z284" s="33">
        <v>1</v>
      </c>
      <c r="AA284" s="33">
        <v>1</v>
      </c>
      <c r="AB284" s="33"/>
      <c r="AC284" s="33"/>
      <c r="AD284" s="33"/>
      <c r="AE284" s="33"/>
      <c r="AF284" s="33"/>
      <c r="AJ284" s="1"/>
      <c r="AK284" s="1"/>
    </row>
    <row r="285" spans="1:37" ht="12.75" customHeight="1" x14ac:dyDescent="0.2">
      <c r="A285" s="22"/>
      <c r="B285" s="22" t="s">
        <v>88</v>
      </c>
      <c r="C285" s="22" t="s">
        <v>248</v>
      </c>
      <c r="D285" s="22" t="s">
        <v>123</v>
      </c>
      <c r="E285" s="22"/>
      <c r="F285" s="22" t="s">
        <v>124</v>
      </c>
      <c r="G285" s="1" t="s">
        <v>26</v>
      </c>
      <c r="O285" s="1"/>
      <c r="P285" s="33">
        <v>2</v>
      </c>
      <c r="Q285" s="33">
        <v>3</v>
      </c>
      <c r="R285" s="33">
        <v>2</v>
      </c>
      <c r="S285" s="33">
        <v>1</v>
      </c>
      <c r="T285" s="17">
        <v>2</v>
      </c>
      <c r="U285" s="17">
        <v>3</v>
      </c>
      <c r="V285" s="17">
        <v>2</v>
      </c>
      <c r="W285" s="17">
        <v>1</v>
      </c>
      <c r="X285" s="17">
        <v>2</v>
      </c>
      <c r="Y285" s="6">
        <v>2</v>
      </c>
      <c r="Z285" s="33">
        <v>3</v>
      </c>
      <c r="AA285" s="33">
        <v>2</v>
      </c>
      <c r="AJ285" s="2"/>
      <c r="AK285" s="2"/>
    </row>
    <row r="286" spans="1:37" s="2" customFormat="1" ht="12.75" customHeight="1" x14ac:dyDescent="0.2">
      <c r="A286" s="22"/>
      <c r="B286" s="22"/>
      <c r="C286" s="22"/>
      <c r="D286" s="22"/>
      <c r="E286" s="22"/>
      <c r="F286" s="22"/>
      <c r="G286" s="1"/>
      <c r="H286" s="1"/>
      <c r="I286" s="1"/>
      <c r="J286" s="1"/>
      <c r="K286" s="1"/>
      <c r="L286" s="1"/>
      <c r="M286" s="1"/>
      <c r="N286" s="1"/>
      <c r="O286" s="1"/>
      <c r="P286" s="33"/>
      <c r="Q286" s="33"/>
      <c r="R286" s="33"/>
      <c r="S286" s="33"/>
      <c r="T286" s="17"/>
      <c r="U286" s="17"/>
      <c r="V286" s="17"/>
      <c r="W286" s="17"/>
      <c r="X286" s="17"/>
      <c r="Y286" s="6"/>
      <c r="Z286" s="33"/>
      <c r="AA286" s="33"/>
      <c r="AB286" s="33"/>
      <c r="AC286" s="33"/>
      <c r="AD286" s="33"/>
      <c r="AE286" s="33"/>
      <c r="AF286" s="33"/>
      <c r="AJ286" s="1"/>
      <c r="AK286" s="1"/>
    </row>
    <row r="287" spans="1:37" s="2" customFormat="1" ht="12.75" customHeight="1" x14ac:dyDescent="0.2">
      <c r="A287" s="22"/>
      <c r="B287" s="22" t="s">
        <v>90</v>
      </c>
      <c r="C287" s="22" t="s">
        <v>45</v>
      </c>
      <c r="D287" s="1" t="s">
        <v>246</v>
      </c>
      <c r="E287" s="22"/>
      <c r="F287" s="22" t="s">
        <v>264</v>
      </c>
      <c r="G287" s="1"/>
      <c r="H287" s="1"/>
      <c r="I287" s="1"/>
      <c r="J287" s="1"/>
      <c r="K287" s="1"/>
      <c r="L287" s="1">
        <v>1</v>
      </c>
      <c r="M287" s="1"/>
      <c r="N287" s="1">
        <v>1</v>
      </c>
      <c r="O287" s="1"/>
      <c r="P287" s="33"/>
      <c r="Q287" s="33"/>
      <c r="R287" s="33"/>
      <c r="S287" s="33"/>
      <c r="T287" s="17"/>
      <c r="U287" s="17"/>
      <c r="V287" s="17"/>
      <c r="W287" s="17"/>
      <c r="X287" s="17"/>
      <c r="Y287" s="6"/>
      <c r="Z287" s="33"/>
      <c r="AA287" s="33"/>
      <c r="AB287" s="33"/>
      <c r="AC287" s="33"/>
      <c r="AD287" s="33"/>
      <c r="AE287" s="33"/>
      <c r="AF287" s="33"/>
      <c r="AJ287" s="1"/>
      <c r="AK287" s="1"/>
    </row>
    <row r="288" spans="1:37" ht="12.75" customHeight="1" x14ac:dyDescent="0.2">
      <c r="A288" s="22"/>
      <c r="B288" s="22" t="s">
        <v>90</v>
      </c>
      <c r="C288" s="22" t="s">
        <v>45</v>
      </c>
      <c r="D288" s="22" t="s">
        <v>125</v>
      </c>
      <c r="E288" s="22" t="s">
        <v>105</v>
      </c>
      <c r="F288" s="22" t="s">
        <v>126</v>
      </c>
      <c r="O288" s="1"/>
      <c r="T288" s="18"/>
      <c r="U288" s="18"/>
      <c r="V288" s="18"/>
      <c r="W288" s="18"/>
      <c r="X288" s="18"/>
      <c r="Y288" s="6"/>
      <c r="Z288" s="33">
        <v>1</v>
      </c>
      <c r="AA288" s="33">
        <v>1</v>
      </c>
      <c r="AJ288" s="2"/>
      <c r="AK288" s="2"/>
    </row>
    <row r="289" spans="1:37" ht="12.75" customHeight="1" x14ac:dyDescent="0.2">
      <c r="A289" s="22"/>
      <c r="B289" s="22" t="s">
        <v>90</v>
      </c>
      <c r="C289" s="22" t="s">
        <v>45</v>
      </c>
      <c r="D289" s="22" t="s">
        <v>125</v>
      </c>
      <c r="E289" s="22"/>
      <c r="F289" s="22" t="s">
        <v>126</v>
      </c>
      <c r="K289" s="1">
        <v>1</v>
      </c>
      <c r="O289" s="1"/>
      <c r="S289" s="33">
        <v>1</v>
      </c>
      <c r="T289" s="17"/>
      <c r="U289" s="17">
        <v>2</v>
      </c>
      <c r="V289" s="17">
        <v>3</v>
      </c>
      <c r="W289" s="17">
        <v>3</v>
      </c>
      <c r="X289" s="17">
        <v>3</v>
      </c>
      <c r="Y289" s="6">
        <v>5</v>
      </c>
      <c r="Z289" s="33">
        <v>2</v>
      </c>
    </row>
    <row r="290" spans="1:37" ht="12.75" customHeight="1" x14ac:dyDescent="0.2">
      <c r="A290" s="22"/>
      <c r="B290" s="22" t="s">
        <v>90</v>
      </c>
      <c r="C290" s="22" t="s">
        <v>248</v>
      </c>
      <c r="D290" s="22" t="s">
        <v>125</v>
      </c>
      <c r="E290" s="22" t="s">
        <v>105</v>
      </c>
      <c r="F290" s="22" t="s">
        <v>126</v>
      </c>
      <c r="G290" s="1" t="s">
        <v>26</v>
      </c>
      <c r="O290" s="1"/>
      <c r="T290" s="18">
        <v>1</v>
      </c>
      <c r="U290" s="18"/>
      <c r="V290" s="18"/>
      <c r="W290" s="18"/>
      <c r="X290" s="18"/>
      <c r="Y290" s="6"/>
    </row>
    <row r="291" spans="1:37" s="2" customFormat="1" ht="12.75" customHeight="1" x14ac:dyDescent="0.2">
      <c r="A291" s="22"/>
      <c r="B291" s="22" t="s">
        <v>90</v>
      </c>
      <c r="C291" s="22" t="s">
        <v>248</v>
      </c>
      <c r="D291" s="22" t="s">
        <v>125</v>
      </c>
      <c r="E291" s="22"/>
      <c r="F291" s="22" t="s">
        <v>126</v>
      </c>
      <c r="G291" s="1" t="s">
        <v>26</v>
      </c>
      <c r="H291" s="1"/>
      <c r="I291" s="1"/>
      <c r="J291" s="1"/>
      <c r="K291" s="1"/>
      <c r="L291" s="1"/>
      <c r="M291" s="1"/>
      <c r="N291" s="1"/>
      <c r="O291" s="1"/>
      <c r="P291" s="33"/>
      <c r="Q291" s="33"/>
      <c r="R291" s="33">
        <v>1</v>
      </c>
      <c r="S291" s="33">
        <v>1</v>
      </c>
      <c r="T291" s="17"/>
      <c r="U291" s="17">
        <v>1</v>
      </c>
      <c r="V291" s="17">
        <v>3</v>
      </c>
      <c r="W291" s="17">
        <v>2</v>
      </c>
      <c r="X291" s="17"/>
      <c r="Y291" s="6"/>
      <c r="Z291" s="20"/>
      <c r="AA291" s="20">
        <v>4</v>
      </c>
      <c r="AB291" s="33"/>
      <c r="AC291" s="33"/>
      <c r="AD291" s="33"/>
      <c r="AE291" s="33"/>
      <c r="AF291" s="33"/>
      <c r="AJ291" s="1"/>
      <c r="AK291" s="1"/>
    </row>
    <row r="292" spans="1:37" s="2" customFormat="1" ht="12.75" customHeight="1" x14ac:dyDescent="0.2">
      <c r="A292" s="22"/>
      <c r="B292" s="22" t="s">
        <v>90</v>
      </c>
      <c r="C292" s="22" t="s">
        <v>248</v>
      </c>
      <c r="D292" s="22" t="s">
        <v>127</v>
      </c>
      <c r="E292" s="22"/>
      <c r="F292" s="22" t="s">
        <v>265</v>
      </c>
      <c r="G292" s="1" t="s">
        <v>26</v>
      </c>
      <c r="H292" s="1"/>
      <c r="I292" s="1"/>
      <c r="J292" s="1"/>
      <c r="K292" s="1"/>
      <c r="L292" s="1"/>
      <c r="M292" s="1"/>
      <c r="N292" s="1"/>
      <c r="O292" s="1">
        <v>1</v>
      </c>
      <c r="P292" s="33">
        <v>1</v>
      </c>
      <c r="Q292" s="33">
        <v>2</v>
      </c>
      <c r="R292" s="33"/>
      <c r="S292" s="33"/>
      <c r="T292" s="17"/>
      <c r="U292" s="17"/>
      <c r="V292" s="17"/>
      <c r="W292" s="17"/>
      <c r="X292" s="17"/>
      <c r="Y292" s="6">
        <v>1</v>
      </c>
      <c r="Z292" s="33">
        <v>1</v>
      </c>
      <c r="AA292" s="33">
        <v>1</v>
      </c>
      <c r="AB292" s="33"/>
      <c r="AC292" s="33"/>
      <c r="AD292" s="33"/>
      <c r="AE292" s="33"/>
      <c r="AF292" s="33"/>
      <c r="AJ292" s="1"/>
      <c r="AK292" s="1"/>
    </row>
    <row r="293" spans="1:37" ht="12.75" customHeight="1" x14ac:dyDescent="0.2">
      <c r="A293" s="23"/>
      <c r="B293" s="23" t="s">
        <v>129</v>
      </c>
      <c r="C293" s="22"/>
      <c r="D293" s="22"/>
      <c r="E293" s="22"/>
      <c r="F293" s="22"/>
      <c r="O293" s="1"/>
      <c r="W293" s="6"/>
      <c r="X293" s="6"/>
      <c r="Y293" s="6"/>
      <c r="AJ293" s="2"/>
      <c r="AK293" s="2"/>
    </row>
    <row r="294" spans="1:37" ht="12.75" customHeight="1" x14ac:dyDescent="0.2">
      <c r="A294" s="22"/>
      <c r="B294" s="22" t="s">
        <v>36</v>
      </c>
      <c r="C294" s="22" t="s">
        <v>248</v>
      </c>
      <c r="D294" s="22" t="s">
        <v>266</v>
      </c>
      <c r="E294" s="22" t="s">
        <v>105</v>
      </c>
      <c r="F294" s="22" t="s">
        <v>137</v>
      </c>
      <c r="G294" s="1" t="s">
        <v>26</v>
      </c>
      <c r="O294" s="1"/>
      <c r="R294" s="33">
        <v>1</v>
      </c>
      <c r="S294" s="33">
        <v>2</v>
      </c>
      <c r="T294" s="18"/>
      <c r="U294" s="18"/>
      <c r="V294" s="33">
        <v>1</v>
      </c>
      <c r="W294" s="18"/>
      <c r="X294" s="33">
        <v>1</v>
      </c>
      <c r="Y294" s="6">
        <v>1</v>
      </c>
      <c r="Z294" s="33">
        <v>2</v>
      </c>
    </row>
    <row r="295" spans="1:37" ht="12.75" customHeight="1" x14ac:dyDescent="0.2">
      <c r="A295" s="22"/>
      <c r="B295" s="22" t="s">
        <v>36</v>
      </c>
      <c r="C295" s="22" t="s">
        <v>248</v>
      </c>
      <c r="D295" s="22" t="s">
        <v>266</v>
      </c>
      <c r="E295" s="22"/>
      <c r="F295" s="22" t="s">
        <v>137</v>
      </c>
      <c r="G295" s="1" t="s">
        <v>26</v>
      </c>
      <c r="O295" s="1">
        <v>2</v>
      </c>
      <c r="Q295" s="33">
        <v>1</v>
      </c>
      <c r="R295" s="33">
        <v>3</v>
      </c>
      <c r="S295" s="33">
        <v>2</v>
      </c>
      <c r="T295" s="17">
        <v>1</v>
      </c>
      <c r="U295" s="17">
        <v>2</v>
      </c>
      <c r="V295" s="17"/>
      <c r="W295" s="17">
        <v>5</v>
      </c>
      <c r="X295" s="17">
        <v>6</v>
      </c>
      <c r="Y295" s="6">
        <v>7</v>
      </c>
      <c r="Z295" s="33">
        <v>4</v>
      </c>
      <c r="AA295" s="33">
        <v>2</v>
      </c>
    </row>
    <row r="296" spans="1:37" ht="12.75" customHeight="1" x14ac:dyDescent="0.2">
      <c r="A296" s="22"/>
      <c r="B296" s="22" t="s">
        <v>40</v>
      </c>
      <c r="C296" s="22" t="s">
        <v>248</v>
      </c>
      <c r="D296" s="22" t="s">
        <v>267</v>
      </c>
      <c r="E296" s="22" t="s">
        <v>105</v>
      </c>
      <c r="F296" s="22" t="s">
        <v>139</v>
      </c>
      <c r="G296" s="1" t="s">
        <v>26</v>
      </c>
      <c r="O296" s="1"/>
      <c r="S296" s="33">
        <v>1</v>
      </c>
      <c r="T296" s="18">
        <v>3</v>
      </c>
      <c r="U296" s="33">
        <v>2</v>
      </c>
      <c r="V296" s="33">
        <v>3</v>
      </c>
      <c r="W296" s="33">
        <v>6</v>
      </c>
      <c r="X296" s="33">
        <v>10</v>
      </c>
      <c r="Y296" s="6">
        <v>8</v>
      </c>
      <c r="Z296" s="33">
        <v>12</v>
      </c>
      <c r="AA296" s="33">
        <v>5</v>
      </c>
    </row>
    <row r="297" spans="1:37" ht="12.75" customHeight="1" thickBot="1" x14ac:dyDescent="0.25">
      <c r="A297" s="22"/>
      <c r="B297" s="22" t="s">
        <v>40</v>
      </c>
      <c r="C297" s="22" t="s">
        <v>248</v>
      </c>
      <c r="D297" s="22" t="s">
        <v>267</v>
      </c>
      <c r="E297" s="22"/>
      <c r="F297" s="22" t="s">
        <v>139</v>
      </c>
      <c r="G297" s="1" t="s">
        <v>26</v>
      </c>
      <c r="H297" s="40"/>
      <c r="M297" s="1">
        <v>1</v>
      </c>
      <c r="N297" s="40">
        <v>1</v>
      </c>
      <c r="O297" s="40">
        <v>1</v>
      </c>
      <c r="P297" s="33">
        <v>2</v>
      </c>
      <c r="Q297" s="33">
        <v>3</v>
      </c>
      <c r="R297" s="33">
        <v>3</v>
      </c>
      <c r="S297" s="33">
        <v>7</v>
      </c>
      <c r="T297" s="6">
        <v>9</v>
      </c>
      <c r="U297" s="6">
        <v>10</v>
      </c>
      <c r="V297" s="6">
        <v>15</v>
      </c>
      <c r="W297" s="6">
        <v>14</v>
      </c>
      <c r="X297" s="6">
        <v>13</v>
      </c>
      <c r="Y297" s="6">
        <v>20</v>
      </c>
      <c r="Z297" s="6">
        <v>29</v>
      </c>
      <c r="AA297" s="6">
        <v>22</v>
      </c>
    </row>
    <row r="298" spans="1:37" ht="12.75" customHeight="1" thickTop="1" x14ac:dyDescent="0.2">
      <c r="A298" s="22"/>
      <c r="B298" s="22"/>
      <c r="C298" s="22"/>
      <c r="D298" s="27" t="s">
        <v>162</v>
      </c>
      <c r="E298" s="22" t="s">
        <v>105</v>
      </c>
      <c r="F298" s="26" t="s">
        <v>148</v>
      </c>
      <c r="H298" s="1">
        <v>0</v>
      </c>
      <c r="I298" s="11">
        <f t="shared" ref="I298:Q298" si="96">SUMIFS(I294:I297,$E294:$E297,$E298)</f>
        <v>0</v>
      </c>
      <c r="J298" s="11">
        <f t="shared" ref="J298" si="97">SUMIFS(J294:J297,$E294:$E297,$E298)</f>
        <v>0</v>
      </c>
      <c r="K298" s="11">
        <f t="shared" ref="K298" si="98">SUMIFS(K294:K297,$E294:$E297,$E298)</f>
        <v>0</v>
      </c>
      <c r="L298" s="11">
        <f t="shared" ref="L298" si="99">SUMIFS(L294:L297,$E294:$E297,$E298)</f>
        <v>0</v>
      </c>
      <c r="M298" s="11">
        <f t="shared" si="96"/>
        <v>0</v>
      </c>
      <c r="N298" s="11">
        <f t="shared" si="96"/>
        <v>0</v>
      </c>
      <c r="O298" s="11">
        <f t="shared" si="96"/>
        <v>0</v>
      </c>
      <c r="P298" s="11">
        <f t="shared" si="96"/>
        <v>0</v>
      </c>
      <c r="Q298" s="11">
        <f t="shared" si="96"/>
        <v>0</v>
      </c>
      <c r="R298" s="11">
        <f t="shared" ref="R298:U298" si="100">SUMIFS(R294:R297,$E294:$E297,$E298)</f>
        <v>1</v>
      </c>
      <c r="S298" s="11">
        <f t="shared" si="100"/>
        <v>3</v>
      </c>
      <c r="T298" s="11">
        <f t="shared" si="100"/>
        <v>3</v>
      </c>
      <c r="U298" s="11">
        <f t="shared" si="100"/>
        <v>2</v>
      </c>
      <c r="V298" s="11">
        <f t="shared" ref="V298:AA298" si="101">V294+V296</f>
        <v>4</v>
      </c>
      <c r="W298" s="11">
        <f t="shared" si="101"/>
        <v>6</v>
      </c>
      <c r="X298" s="11">
        <f t="shared" si="101"/>
        <v>11</v>
      </c>
      <c r="Y298" s="11">
        <f t="shared" si="101"/>
        <v>9</v>
      </c>
      <c r="Z298" s="11">
        <f t="shared" si="101"/>
        <v>14</v>
      </c>
      <c r="AA298" s="11">
        <f t="shared" si="101"/>
        <v>5</v>
      </c>
    </row>
    <row r="299" spans="1:37" ht="12.75" customHeight="1" x14ac:dyDescent="0.2">
      <c r="A299" s="22"/>
      <c r="B299" s="22"/>
      <c r="C299" s="22"/>
      <c r="D299" s="22"/>
      <c r="E299" s="22"/>
      <c r="F299" s="26" t="s">
        <v>149</v>
      </c>
      <c r="H299" s="1">
        <v>0</v>
      </c>
      <c r="I299" s="17">
        <f t="shared" ref="I299:Q299" si="102">SUMIFS(I294:I297,$E294:$E297,"")</f>
        <v>0</v>
      </c>
      <c r="J299" s="17">
        <f t="shared" ref="J299" si="103">SUMIFS(J294:J297,$E294:$E297,"")</f>
        <v>0</v>
      </c>
      <c r="K299" s="17">
        <f t="shared" ref="K299" si="104">SUMIFS(K294:K297,$E294:$E297,"")</f>
        <v>0</v>
      </c>
      <c r="L299" s="17">
        <f t="shared" ref="L299" si="105">SUMIFS(L294:L297,$E294:$E297,"")</f>
        <v>0</v>
      </c>
      <c r="M299" s="17">
        <f t="shared" si="102"/>
        <v>1</v>
      </c>
      <c r="N299" s="17">
        <f t="shared" si="102"/>
        <v>1</v>
      </c>
      <c r="O299" s="17">
        <f t="shared" si="102"/>
        <v>3</v>
      </c>
      <c r="P299" s="17">
        <f t="shared" si="102"/>
        <v>2</v>
      </c>
      <c r="Q299" s="17">
        <f t="shared" si="102"/>
        <v>4</v>
      </c>
      <c r="R299" s="17">
        <f t="shared" ref="R299:U299" si="106">SUMIFS(R294:R297,$E294:$E297,"")</f>
        <v>6</v>
      </c>
      <c r="S299" s="17">
        <f t="shared" si="106"/>
        <v>9</v>
      </c>
      <c r="T299" s="17">
        <f t="shared" si="106"/>
        <v>10</v>
      </c>
      <c r="U299" s="17">
        <f t="shared" si="106"/>
        <v>12</v>
      </c>
      <c r="V299" s="17">
        <f t="shared" ref="V299:AA299" si="107">V295+V297</f>
        <v>15</v>
      </c>
      <c r="W299" s="17">
        <f t="shared" si="107"/>
        <v>19</v>
      </c>
      <c r="X299" s="17">
        <f t="shared" si="107"/>
        <v>19</v>
      </c>
      <c r="Y299" s="17">
        <f t="shared" si="107"/>
        <v>27</v>
      </c>
      <c r="Z299" s="17">
        <f t="shared" si="107"/>
        <v>33</v>
      </c>
      <c r="AA299" s="17">
        <f t="shared" si="107"/>
        <v>24</v>
      </c>
    </row>
    <row r="300" spans="1:37" ht="12.75" customHeight="1" x14ac:dyDescent="0.2">
      <c r="A300" s="22"/>
      <c r="B300" s="22"/>
      <c r="C300" s="22"/>
      <c r="D300" s="22"/>
      <c r="E300" s="22"/>
      <c r="F300" s="22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37" ht="12.75" customHeight="1" x14ac:dyDescent="0.2">
      <c r="A301" s="22"/>
      <c r="B301" s="22"/>
      <c r="C301" s="22"/>
      <c r="D301" s="27" t="s">
        <v>246</v>
      </c>
      <c r="E301" s="22"/>
      <c r="F301" s="26" t="s">
        <v>268</v>
      </c>
      <c r="H301" s="1">
        <v>3</v>
      </c>
      <c r="I301" s="6">
        <f t="shared" ref="I301:U301" si="108">SUMIFS(I251:I297,$D251:$D297,$D301)</f>
        <v>4</v>
      </c>
      <c r="J301" s="6">
        <f t="shared" si="108"/>
        <v>1</v>
      </c>
      <c r="K301" s="6">
        <f t="shared" si="108"/>
        <v>1</v>
      </c>
      <c r="L301" s="6">
        <f t="shared" si="108"/>
        <v>4</v>
      </c>
      <c r="M301" s="6">
        <f t="shared" si="108"/>
        <v>3</v>
      </c>
      <c r="N301" s="6">
        <f t="shared" si="108"/>
        <v>3</v>
      </c>
      <c r="O301" s="6">
        <f t="shared" si="108"/>
        <v>3</v>
      </c>
      <c r="P301" s="6">
        <f t="shared" si="108"/>
        <v>4</v>
      </c>
      <c r="Q301" s="6">
        <f t="shared" si="108"/>
        <v>3</v>
      </c>
      <c r="R301" s="6">
        <f t="shared" si="108"/>
        <v>4</v>
      </c>
      <c r="S301" s="6">
        <f t="shared" si="108"/>
        <v>8</v>
      </c>
      <c r="T301" s="6">
        <f t="shared" si="108"/>
        <v>12</v>
      </c>
      <c r="U301" s="6">
        <f t="shared" si="108"/>
        <v>17</v>
      </c>
      <c r="V301" s="6">
        <f t="shared" ref="V301:AA301" si="109">V251+V263+V269+V275+V281</f>
        <v>13</v>
      </c>
      <c r="W301" s="6">
        <f t="shared" si="109"/>
        <v>5</v>
      </c>
      <c r="X301" s="6">
        <f t="shared" si="109"/>
        <v>0</v>
      </c>
      <c r="Y301" s="6">
        <f t="shared" si="109"/>
        <v>0</v>
      </c>
      <c r="Z301" s="6">
        <f t="shared" si="109"/>
        <v>0</v>
      </c>
      <c r="AA301" s="6">
        <f t="shared" si="109"/>
        <v>0</v>
      </c>
    </row>
    <row r="302" spans="1:37" ht="12.75" customHeight="1" x14ac:dyDescent="0.2">
      <c r="A302" s="22"/>
      <c r="B302" s="22"/>
      <c r="C302" s="22"/>
      <c r="D302" s="27" t="s">
        <v>162</v>
      </c>
      <c r="E302" s="22" t="s">
        <v>105</v>
      </c>
      <c r="F302" s="26" t="s">
        <v>150</v>
      </c>
      <c r="H302" s="1">
        <v>0</v>
      </c>
      <c r="I302" s="6">
        <f t="shared" ref="I302:AA302" si="110">SUMIFS(I251:I297,$E251:$E297,$E302)</f>
        <v>0</v>
      </c>
      <c r="J302" s="6">
        <f t="shared" si="110"/>
        <v>0</v>
      </c>
      <c r="K302" s="6">
        <f t="shared" si="110"/>
        <v>0</v>
      </c>
      <c r="L302" s="6">
        <f t="shared" si="110"/>
        <v>0</v>
      </c>
      <c r="M302" s="6">
        <f t="shared" si="110"/>
        <v>0</v>
      </c>
      <c r="N302" s="6">
        <f t="shared" si="110"/>
        <v>0</v>
      </c>
      <c r="O302" s="6">
        <f t="shared" si="110"/>
        <v>0</v>
      </c>
      <c r="P302" s="6">
        <f t="shared" si="110"/>
        <v>0</v>
      </c>
      <c r="Q302" s="6">
        <f t="shared" si="110"/>
        <v>1</v>
      </c>
      <c r="R302" s="6">
        <f t="shared" si="110"/>
        <v>2</v>
      </c>
      <c r="S302" s="6">
        <f t="shared" si="110"/>
        <v>6</v>
      </c>
      <c r="T302" s="6">
        <f t="shared" si="110"/>
        <v>12</v>
      </c>
      <c r="U302" s="6">
        <f t="shared" si="110"/>
        <v>10</v>
      </c>
      <c r="V302" s="6">
        <f t="shared" si="110"/>
        <v>9</v>
      </c>
      <c r="W302" s="6">
        <f t="shared" si="110"/>
        <v>17</v>
      </c>
      <c r="X302" s="6">
        <f t="shared" si="110"/>
        <v>21</v>
      </c>
      <c r="Y302" s="6">
        <f t="shared" si="110"/>
        <v>27</v>
      </c>
      <c r="Z302" s="6">
        <f t="shared" si="110"/>
        <v>45</v>
      </c>
      <c r="AA302" s="6">
        <f t="shared" si="110"/>
        <v>53</v>
      </c>
    </row>
    <row r="303" spans="1:37" s="2" customFormat="1" ht="12.75" customHeight="1" thickBot="1" x14ac:dyDescent="0.25">
      <c r="A303" s="22"/>
      <c r="B303" s="22"/>
      <c r="C303" s="49"/>
      <c r="D303" s="22"/>
      <c r="E303" s="22"/>
      <c r="F303" s="26" t="s">
        <v>151</v>
      </c>
      <c r="G303" s="1"/>
      <c r="H303" s="6">
        <f t="shared" ref="H303:U303" si="111">SUMIFS(H251:H297,$E251:$E297,"&lt;&gt;W",$D251:$D297,"&lt;&gt;PRGR")-H261</f>
        <v>112</v>
      </c>
      <c r="I303" s="6">
        <f t="shared" si="111"/>
        <v>47</v>
      </c>
      <c r="J303" s="6">
        <f t="shared" si="111"/>
        <v>24</v>
      </c>
      <c r="K303" s="6">
        <f t="shared" si="111"/>
        <v>23</v>
      </c>
      <c r="L303" s="6">
        <f t="shared" si="111"/>
        <v>18</v>
      </c>
      <c r="M303" s="6">
        <f t="shared" si="111"/>
        <v>25</v>
      </c>
      <c r="N303" s="6">
        <f t="shared" si="111"/>
        <v>26</v>
      </c>
      <c r="O303" s="6">
        <f t="shared" si="111"/>
        <v>34</v>
      </c>
      <c r="P303" s="6">
        <f t="shared" si="111"/>
        <v>49</v>
      </c>
      <c r="Q303" s="6">
        <f t="shared" si="111"/>
        <v>57</v>
      </c>
      <c r="R303" s="6">
        <f t="shared" si="111"/>
        <v>57</v>
      </c>
      <c r="S303" s="6">
        <f t="shared" si="111"/>
        <v>77</v>
      </c>
      <c r="T303" s="6">
        <f t="shared" si="111"/>
        <v>98</v>
      </c>
      <c r="U303" s="6">
        <f t="shared" si="111"/>
        <v>112</v>
      </c>
      <c r="V303" s="6">
        <f t="shared" ref="V303:AA303" si="112">V271+V273+V277+V279+V253+V255+V283+V285+V257+V258+V259+V260+V265+V267+V292+V289+V291+V299</f>
        <v>124</v>
      </c>
      <c r="W303" s="6">
        <f t="shared" si="112"/>
        <v>122</v>
      </c>
      <c r="X303" s="6">
        <f t="shared" si="112"/>
        <v>146</v>
      </c>
      <c r="Y303" s="6">
        <f t="shared" si="112"/>
        <v>154</v>
      </c>
      <c r="Z303" s="6">
        <f t="shared" si="112"/>
        <v>175</v>
      </c>
      <c r="AA303" s="6">
        <f t="shared" si="112"/>
        <v>136</v>
      </c>
      <c r="AB303" s="33"/>
      <c r="AC303" s="33"/>
      <c r="AD303" s="33"/>
      <c r="AE303" s="33"/>
      <c r="AF303" s="33"/>
      <c r="AJ303" s="1"/>
      <c r="AK303" s="1"/>
    </row>
    <row r="304" spans="1:37" ht="12.75" customHeight="1" thickTop="1" thickBot="1" x14ac:dyDescent="0.25">
      <c r="A304" s="24" t="s">
        <v>152</v>
      </c>
      <c r="B304" s="24"/>
      <c r="C304" s="50"/>
      <c r="D304" s="25"/>
      <c r="E304" s="25"/>
      <c r="F304" s="24"/>
      <c r="H304" s="11">
        <f t="shared" ref="H304:Q304" si="113">SUM(H301:H303)</f>
        <v>115</v>
      </c>
      <c r="I304" s="11">
        <f t="shared" si="113"/>
        <v>51</v>
      </c>
      <c r="J304" s="11">
        <f t="shared" ref="J304" si="114">SUM(J301:J303)</f>
        <v>25</v>
      </c>
      <c r="K304" s="11">
        <f t="shared" ref="K304" si="115">SUM(K301:K303)</f>
        <v>24</v>
      </c>
      <c r="L304" s="11">
        <f t="shared" ref="L304" si="116">SUM(L301:L303)</f>
        <v>22</v>
      </c>
      <c r="M304" s="11">
        <f t="shared" si="113"/>
        <v>28</v>
      </c>
      <c r="N304" s="11">
        <f t="shared" si="113"/>
        <v>29</v>
      </c>
      <c r="O304" s="11">
        <f t="shared" si="113"/>
        <v>37</v>
      </c>
      <c r="P304" s="11">
        <f t="shared" si="113"/>
        <v>53</v>
      </c>
      <c r="Q304" s="11">
        <f t="shared" si="113"/>
        <v>61</v>
      </c>
      <c r="R304" s="11">
        <f t="shared" ref="R304:U304" si="117">SUM(R301:R303)</f>
        <v>63</v>
      </c>
      <c r="S304" s="11">
        <f t="shared" si="117"/>
        <v>91</v>
      </c>
      <c r="T304" s="11">
        <f t="shared" si="117"/>
        <v>122</v>
      </c>
      <c r="U304" s="11">
        <f t="shared" si="117"/>
        <v>139</v>
      </c>
      <c r="V304" s="11">
        <f t="shared" ref="V304:AA304" si="118">V301+V302+V303</f>
        <v>146</v>
      </c>
      <c r="W304" s="11">
        <f t="shared" si="118"/>
        <v>144</v>
      </c>
      <c r="X304" s="11">
        <f t="shared" si="118"/>
        <v>167</v>
      </c>
      <c r="Y304" s="11">
        <f t="shared" si="118"/>
        <v>181</v>
      </c>
      <c r="Z304" s="11">
        <f t="shared" si="118"/>
        <v>220</v>
      </c>
      <c r="AA304" s="11">
        <f t="shared" si="118"/>
        <v>189</v>
      </c>
      <c r="AJ304" s="2"/>
      <c r="AK304" s="2"/>
    </row>
    <row r="305" spans="1:37" ht="12.75" customHeight="1" thickTop="1" x14ac:dyDescent="0.2">
      <c r="A305" s="24" t="s">
        <v>269</v>
      </c>
      <c r="B305" s="25"/>
      <c r="C305" s="22"/>
      <c r="D305" s="25"/>
      <c r="E305" s="22"/>
      <c r="F305" s="22"/>
      <c r="H305" s="11">
        <f t="shared" ref="H305:AA305" si="119">H248+H304</f>
        <v>155</v>
      </c>
      <c r="I305" s="11">
        <f t="shared" si="119"/>
        <v>77</v>
      </c>
      <c r="J305" s="11">
        <f t="shared" si="119"/>
        <v>43</v>
      </c>
      <c r="K305" s="11">
        <f t="shared" si="119"/>
        <v>39</v>
      </c>
      <c r="L305" s="11">
        <f t="shared" si="119"/>
        <v>37</v>
      </c>
      <c r="M305" s="11">
        <f t="shared" si="119"/>
        <v>49</v>
      </c>
      <c r="N305" s="11">
        <f t="shared" si="119"/>
        <v>60</v>
      </c>
      <c r="O305" s="11">
        <f t="shared" si="119"/>
        <v>68</v>
      </c>
      <c r="P305" s="11">
        <f t="shared" si="119"/>
        <v>90</v>
      </c>
      <c r="Q305" s="11">
        <f t="shared" si="119"/>
        <v>103</v>
      </c>
      <c r="R305" s="11">
        <f t="shared" si="119"/>
        <v>104</v>
      </c>
      <c r="S305" s="11">
        <f t="shared" si="119"/>
        <v>118</v>
      </c>
      <c r="T305" s="11">
        <f t="shared" si="119"/>
        <v>153</v>
      </c>
      <c r="U305" s="11">
        <f t="shared" si="119"/>
        <v>166</v>
      </c>
      <c r="V305" s="11">
        <f t="shared" si="119"/>
        <v>166</v>
      </c>
      <c r="W305" s="11">
        <f t="shared" si="119"/>
        <v>162</v>
      </c>
      <c r="X305" s="11">
        <f t="shared" si="119"/>
        <v>190</v>
      </c>
      <c r="Y305" s="11">
        <f t="shared" si="119"/>
        <v>206</v>
      </c>
      <c r="Z305" s="11">
        <f t="shared" si="119"/>
        <v>251</v>
      </c>
      <c r="AA305" s="11">
        <f t="shared" si="119"/>
        <v>226</v>
      </c>
    </row>
    <row r="306" spans="1:37" ht="12.75" customHeight="1" x14ac:dyDescent="0.2">
      <c r="A306" s="22"/>
      <c r="B306" s="22"/>
      <c r="C306" s="22"/>
      <c r="D306" s="22"/>
      <c r="E306" s="22"/>
      <c r="F306" s="26"/>
      <c r="O306" s="1"/>
      <c r="T306" s="6"/>
      <c r="U306" s="6"/>
      <c r="V306" s="6"/>
      <c r="W306" s="6"/>
      <c r="X306" s="6"/>
      <c r="Y306" s="6"/>
      <c r="Z306" s="6"/>
      <c r="AA306" s="6"/>
    </row>
    <row r="307" spans="1:37" ht="12.75" customHeight="1" x14ac:dyDescent="0.2">
      <c r="A307" s="23" t="s">
        <v>154</v>
      </c>
      <c r="B307" s="22"/>
      <c r="C307" s="22"/>
      <c r="D307" s="22"/>
      <c r="E307" s="22"/>
      <c r="F307" s="22"/>
      <c r="O307" s="1"/>
      <c r="T307" s="6"/>
      <c r="U307" s="6"/>
      <c r="V307" s="6"/>
      <c r="W307" s="6"/>
      <c r="X307" s="6"/>
      <c r="Y307" s="6"/>
    </row>
    <row r="308" spans="1:37" ht="12.75" customHeight="1" x14ac:dyDescent="0.2">
      <c r="A308" s="22"/>
      <c r="B308" s="22" t="s">
        <v>155</v>
      </c>
      <c r="C308" s="22" t="s">
        <v>248</v>
      </c>
      <c r="D308" s="22" t="s">
        <v>270</v>
      </c>
      <c r="E308" s="22" t="s">
        <v>105</v>
      </c>
      <c r="F308" s="22" t="s">
        <v>157</v>
      </c>
      <c r="G308" s="1" t="s">
        <v>26</v>
      </c>
      <c r="O308" s="1"/>
      <c r="Q308" s="33">
        <v>1</v>
      </c>
      <c r="R308" s="33">
        <v>2</v>
      </c>
      <c r="S308" s="33">
        <v>4</v>
      </c>
      <c r="T308" s="33">
        <v>7</v>
      </c>
      <c r="U308" s="33">
        <v>11</v>
      </c>
      <c r="V308" s="33">
        <v>7</v>
      </c>
      <c r="W308" s="33">
        <v>6</v>
      </c>
      <c r="X308" s="33">
        <v>12</v>
      </c>
      <c r="Y308" s="6">
        <v>11</v>
      </c>
      <c r="Z308" s="33">
        <v>9</v>
      </c>
      <c r="AA308" s="33">
        <v>13</v>
      </c>
    </row>
    <row r="309" spans="1:37" ht="12.75" customHeight="1" x14ac:dyDescent="0.2">
      <c r="A309" s="22"/>
      <c r="B309" s="22" t="s">
        <v>155</v>
      </c>
      <c r="C309" s="22" t="s">
        <v>248</v>
      </c>
      <c r="D309" s="22" t="s">
        <v>270</v>
      </c>
      <c r="E309" s="22"/>
      <c r="F309" s="22" t="s">
        <v>157</v>
      </c>
      <c r="G309" s="1" t="s">
        <v>26</v>
      </c>
      <c r="O309" s="1"/>
      <c r="P309" s="33">
        <v>4</v>
      </c>
      <c r="Q309" s="33">
        <v>4</v>
      </c>
      <c r="R309" s="33">
        <v>8</v>
      </c>
      <c r="S309" s="33">
        <v>13</v>
      </c>
      <c r="T309" s="17">
        <v>19</v>
      </c>
      <c r="U309" s="17">
        <v>24</v>
      </c>
      <c r="V309" s="17">
        <v>20</v>
      </c>
      <c r="W309" s="17">
        <v>25</v>
      </c>
      <c r="X309" s="17">
        <v>35</v>
      </c>
      <c r="Y309" s="6">
        <v>51</v>
      </c>
      <c r="Z309" s="33">
        <v>73</v>
      </c>
      <c r="AA309" s="33">
        <v>80</v>
      </c>
    </row>
    <row r="310" spans="1:37" ht="12.75" customHeight="1" x14ac:dyDescent="0.2">
      <c r="A310" s="22"/>
      <c r="B310" s="22" t="s">
        <v>155</v>
      </c>
      <c r="C310" s="22" t="s">
        <v>271</v>
      </c>
      <c r="D310" s="22" t="s">
        <v>246</v>
      </c>
      <c r="E310" s="22"/>
      <c r="F310" s="22" t="s">
        <v>272</v>
      </c>
      <c r="I310" s="1">
        <v>1</v>
      </c>
      <c r="O310" s="1"/>
      <c r="Q310" s="33">
        <v>1</v>
      </c>
      <c r="T310" s="33">
        <v>3</v>
      </c>
      <c r="U310" s="33">
        <v>1</v>
      </c>
      <c r="V310" s="33">
        <v>6</v>
      </c>
      <c r="W310" s="33">
        <v>1</v>
      </c>
      <c r="Y310" s="6"/>
    </row>
    <row r="311" spans="1:37" ht="12.75" customHeight="1" x14ac:dyDescent="0.2">
      <c r="A311" s="22"/>
      <c r="B311" s="22" t="s">
        <v>155</v>
      </c>
      <c r="C311" s="22" t="s">
        <v>271</v>
      </c>
      <c r="D311" s="22" t="s">
        <v>273</v>
      </c>
      <c r="E311" s="22" t="s">
        <v>105</v>
      </c>
      <c r="F311" s="22" t="s">
        <v>157</v>
      </c>
      <c r="O311" s="1"/>
      <c r="V311" s="33">
        <v>1</v>
      </c>
      <c r="Y311" s="6">
        <v>2</v>
      </c>
      <c r="Z311" s="33">
        <v>6</v>
      </c>
      <c r="AA311" s="33">
        <v>21</v>
      </c>
    </row>
    <row r="312" spans="1:37" ht="12.75" customHeight="1" x14ac:dyDescent="0.2">
      <c r="A312" s="22"/>
      <c r="B312" s="22" t="s">
        <v>155</v>
      </c>
      <c r="C312" s="22" t="s">
        <v>271</v>
      </c>
      <c r="D312" s="22" t="s">
        <v>273</v>
      </c>
      <c r="E312" s="22"/>
      <c r="F312" s="22" t="s">
        <v>157</v>
      </c>
      <c r="H312" s="1">
        <v>33</v>
      </c>
      <c r="I312" s="1">
        <v>10</v>
      </c>
      <c r="J312" s="1">
        <v>11</v>
      </c>
      <c r="K312" s="1">
        <v>14</v>
      </c>
      <c r="L312" s="1">
        <v>17</v>
      </c>
      <c r="M312" s="1">
        <v>24</v>
      </c>
      <c r="N312" s="1">
        <v>24</v>
      </c>
      <c r="O312" s="1">
        <v>15</v>
      </c>
      <c r="P312" s="33">
        <v>17</v>
      </c>
      <c r="Q312" s="33">
        <v>7</v>
      </c>
      <c r="R312" s="33">
        <v>12</v>
      </c>
      <c r="S312" s="33">
        <v>18</v>
      </c>
      <c r="T312" s="17">
        <v>40</v>
      </c>
      <c r="U312" s="17">
        <v>65</v>
      </c>
      <c r="V312" s="17">
        <v>58</v>
      </c>
      <c r="W312" s="17">
        <v>48</v>
      </c>
      <c r="X312" s="17">
        <v>57</v>
      </c>
      <c r="Y312" s="6">
        <v>60</v>
      </c>
      <c r="Z312" s="33">
        <v>51</v>
      </c>
      <c r="AA312" s="33">
        <v>21</v>
      </c>
    </row>
    <row r="313" spans="1:37" ht="12.75" customHeight="1" x14ac:dyDescent="0.2">
      <c r="A313" s="22"/>
      <c r="B313" s="22"/>
      <c r="C313" s="22"/>
      <c r="D313" s="22"/>
      <c r="E313" s="22"/>
      <c r="F313" s="22"/>
      <c r="O313" s="1"/>
      <c r="T313" s="17"/>
      <c r="U313" s="17"/>
      <c r="V313" s="17"/>
      <c r="W313" s="17"/>
      <c r="X313" s="17"/>
      <c r="Y313" s="6"/>
    </row>
    <row r="314" spans="1:37" ht="12.75" customHeight="1" x14ac:dyDescent="0.2">
      <c r="A314" s="22"/>
      <c r="B314" s="22" t="s">
        <v>166</v>
      </c>
      <c r="C314" s="22" t="s">
        <v>241</v>
      </c>
      <c r="D314" s="22" t="s">
        <v>274</v>
      </c>
      <c r="E314" s="22" t="s">
        <v>105</v>
      </c>
      <c r="F314" s="22" t="s">
        <v>275</v>
      </c>
      <c r="O314" s="1"/>
      <c r="T314" s="17"/>
      <c r="U314" s="17"/>
      <c r="V314" s="17"/>
      <c r="W314" s="17"/>
      <c r="X314" s="17"/>
      <c r="Y314" s="6"/>
      <c r="Z314" s="33">
        <v>1</v>
      </c>
      <c r="AA314" s="33">
        <v>6</v>
      </c>
    </row>
    <row r="315" spans="1:37" s="2" customFormat="1" ht="12.75" customHeight="1" x14ac:dyDescent="0.2">
      <c r="A315" s="22"/>
      <c r="B315" s="22" t="s">
        <v>166</v>
      </c>
      <c r="C315" s="22" t="s">
        <v>241</v>
      </c>
      <c r="D315" s="22" t="s">
        <v>274</v>
      </c>
      <c r="E315" s="22"/>
      <c r="F315" s="22" t="s">
        <v>276</v>
      </c>
      <c r="G315" s="1"/>
      <c r="H315" s="1">
        <v>3</v>
      </c>
      <c r="I315" s="1">
        <v>3</v>
      </c>
      <c r="J315" s="1">
        <v>2</v>
      </c>
      <c r="K315" s="1">
        <v>3</v>
      </c>
      <c r="L315" s="1">
        <v>1</v>
      </c>
      <c r="M315" s="1"/>
      <c r="N315" s="1">
        <v>1</v>
      </c>
      <c r="O315" s="1">
        <v>1</v>
      </c>
      <c r="P315" s="33">
        <v>2</v>
      </c>
      <c r="Q315" s="33">
        <v>2</v>
      </c>
      <c r="R315" s="33">
        <v>4</v>
      </c>
      <c r="S315" s="33">
        <v>1</v>
      </c>
      <c r="T315" s="17">
        <v>1</v>
      </c>
      <c r="U315" s="17">
        <v>4</v>
      </c>
      <c r="V315" s="17">
        <v>2</v>
      </c>
      <c r="W315" s="17">
        <v>1</v>
      </c>
      <c r="X315" s="17">
        <v>2</v>
      </c>
      <c r="Y315" s="6">
        <v>4</v>
      </c>
      <c r="Z315" s="33">
        <v>153</v>
      </c>
      <c r="AA315" s="33">
        <v>224</v>
      </c>
      <c r="AB315" s="33"/>
      <c r="AC315" s="33"/>
      <c r="AD315" s="33"/>
      <c r="AE315" s="33"/>
      <c r="AF315" s="33"/>
      <c r="AJ315" s="1"/>
      <c r="AK315" s="1"/>
    </row>
    <row r="316" spans="1:37" ht="12.75" customHeight="1" x14ac:dyDescent="0.2">
      <c r="A316" s="22"/>
      <c r="B316" s="22" t="s">
        <v>166</v>
      </c>
      <c r="C316" s="22" t="s">
        <v>241</v>
      </c>
      <c r="D316" s="22" t="s">
        <v>277</v>
      </c>
      <c r="E316" s="22"/>
      <c r="F316" s="22" t="s">
        <v>278</v>
      </c>
      <c r="H316" s="1">
        <v>11</v>
      </c>
      <c r="I316" s="1">
        <v>10</v>
      </c>
      <c r="J316" s="1">
        <v>5</v>
      </c>
      <c r="K316" s="1">
        <v>3</v>
      </c>
      <c r="L316" s="1">
        <v>6</v>
      </c>
      <c r="M316" s="1">
        <v>5</v>
      </c>
      <c r="N316" s="1">
        <v>1</v>
      </c>
      <c r="O316" s="1">
        <v>5</v>
      </c>
      <c r="P316" s="33">
        <v>7</v>
      </c>
      <c r="Q316" s="33">
        <v>4</v>
      </c>
      <c r="R316" s="33">
        <v>11</v>
      </c>
      <c r="S316" s="33">
        <v>12</v>
      </c>
      <c r="T316" s="17">
        <v>14</v>
      </c>
      <c r="U316" s="17">
        <v>11</v>
      </c>
      <c r="V316" s="17">
        <v>10</v>
      </c>
      <c r="W316" s="17">
        <v>8</v>
      </c>
      <c r="X316" s="17">
        <v>7</v>
      </c>
      <c r="Y316" s="6">
        <v>4</v>
      </c>
      <c r="Z316" s="33">
        <v>6</v>
      </c>
      <c r="AA316" s="33">
        <v>17</v>
      </c>
      <c r="AJ316" s="2"/>
      <c r="AK316" s="2"/>
    </row>
    <row r="317" spans="1:37" ht="12.75" customHeight="1" x14ac:dyDescent="0.2">
      <c r="A317" s="22"/>
      <c r="B317" s="22" t="s">
        <v>166</v>
      </c>
      <c r="C317" s="22" t="s">
        <v>241</v>
      </c>
      <c r="D317" s="22" t="s">
        <v>279</v>
      </c>
      <c r="E317" s="22"/>
      <c r="F317" s="22" t="s">
        <v>280</v>
      </c>
      <c r="H317" s="1">
        <v>4</v>
      </c>
      <c r="J317" s="1">
        <v>5</v>
      </c>
      <c r="K317" s="1">
        <v>4</v>
      </c>
      <c r="L317" s="1">
        <v>1</v>
      </c>
      <c r="M317" s="1">
        <v>3</v>
      </c>
      <c r="N317" s="1">
        <v>1</v>
      </c>
      <c r="O317" s="1"/>
      <c r="R317" s="33">
        <v>1</v>
      </c>
      <c r="S317" s="33">
        <v>1</v>
      </c>
      <c r="T317" s="17">
        <v>2</v>
      </c>
      <c r="U317" s="17">
        <v>1</v>
      </c>
      <c r="V317" s="17">
        <v>1</v>
      </c>
      <c r="W317" s="17"/>
      <c r="X317" s="17"/>
      <c r="Y317" s="6">
        <v>1</v>
      </c>
      <c r="Z317" s="20"/>
    </row>
    <row r="318" spans="1:37" ht="12.75" customHeight="1" x14ac:dyDescent="0.2">
      <c r="A318" s="22"/>
      <c r="B318" s="22" t="s">
        <v>166</v>
      </c>
      <c r="C318" s="22" t="s">
        <v>241</v>
      </c>
      <c r="D318" s="22" t="s">
        <v>281</v>
      </c>
      <c r="E318" s="22"/>
      <c r="F318" s="22" t="s">
        <v>282</v>
      </c>
      <c r="H318" s="1">
        <v>78</v>
      </c>
      <c r="I318" s="1">
        <v>71</v>
      </c>
      <c r="J318" s="1">
        <v>78</v>
      </c>
      <c r="K318" s="1">
        <v>66</v>
      </c>
      <c r="L318" s="1">
        <v>81</v>
      </c>
      <c r="M318" s="1">
        <v>63</v>
      </c>
      <c r="N318" s="1">
        <v>45</v>
      </c>
      <c r="O318" s="1">
        <v>43</v>
      </c>
      <c r="P318" s="33">
        <v>48</v>
      </c>
      <c r="Q318" s="33">
        <v>56</v>
      </c>
      <c r="R318" s="33">
        <v>51</v>
      </c>
      <c r="S318" s="33">
        <v>42</v>
      </c>
      <c r="T318" s="17">
        <v>67</v>
      </c>
      <c r="U318" s="17">
        <v>79</v>
      </c>
      <c r="V318" s="17">
        <v>101</v>
      </c>
      <c r="W318" s="17">
        <v>126</v>
      </c>
      <c r="X318" s="17">
        <v>119</v>
      </c>
      <c r="Y318" s="6">
        <v>106</v>
      </c>
      <c r="Z318" s="20">
        <v>55</v>
      </c>
      <c r="AA318" s="20">
        <v>25</v>
      </c>
    </row>
    <row r="319" spans="1:37" ht="12.75" customHeight="1" thickBot="1" x14ac:dyDescent="0.25">
      <c r="A319" s="22"/>
      <c r="B319" s="22" t="s">
        <v>166</v>
      </c>
      <c r="C319" s="22" t="s">
        <v>241</v>
      </c>
      <c r="D319" s="22" t="s">
        <v>283</v>
      </c>
      <c r="E319" s="22"/>
      <c r="F319" s="1" t="s">
        <v>284</v>
      </c>
      <c r="H319" s="40"/>
      <c r="N319" s="40"/>
      <c r="O319" s="40"/>
      <c r="S319" s="33">
        <v>3</v>
      </c>
      <c r="T319" s="17">
        <v>2</v>
      </c>
      <c r="U319" s="17"/>
      <c r="V319" s="17"/>
      <c r="W319" s="17"/>
      <c r="X319" s="17"/>
      <c r="Y319" s="6"/>
      <c r="Z319" s="20"/>
      <c r="AA319" s="20"/>
    </row>
    <row r="320" spans="1:37" ht="12.75" customHeight="1" thickTop="1" x14ac:dyDescent="0.2">
      <c r="A320" s="22"/>
      <c r="B320" s="22"/>
      <c r="C320" s="22" t="s">
        <v>241</v>
      </c>
      <c r="D320" s="25"/>
      <c r="E320" s="25"/>
      <c r="F320" s="24" t="s">
        <v>285</v>
      </c>
      <c r="H320" s="11">
        <f t="shared" ref="H320:Q320" si="120">SUM(H314:H319)</f>
        <v>96</v>
      </c>
      <c r="I320" s="11">
        <f t="shared" si="120"/>
        <v>84</v>
      </c>
      <c r="J320" s="11">
        <f t="shared" ref="J320" si="121">SUM(J314:J319)</f>
        <v>90</v>
      </c>
      <c r="K320" s="11">
        <f t="shared" ref="K320" si="122">SUM(K314:K319)</f>
        <v>76</v>
      </c>
      <c r="L320" s="11">
        <f t="shared" ref="L320" si="123">SUM(L314:L319)</f>
        <v>89</v>
      </c>
      <c r="M320" s="11">
        <f t="shared" si="120"/>
        <v>71</v>
      </c>
      <c r="N320" s="11">
        <f t="shared" si="120"/>
        <v>48</v>
      </c>
      <c r="O320" s="11">
        <f t="shared" si="120"/>
        <v>49</v>
      </c>
      <c r="P320" s="11">
        <f t="shared" si="120"/>
        <v>57</v>
      </c>
      <c r="Q320" s="11">
        <f t="shared" si="120"/>
        <v>62</v>
      </c>
      <c r="R320" s="11">
        <f t="shared" ref="R320" si="124">SUM(R313:R319)</f>
        <v>67</v>
      </c>
      <c r="S320" s="11">
        <f t="shared" ref="S320" si="125">SUM(S313:S319)</f>
        <v>59</v>
      </c>
      <c r="T320" s="11">
        <f t="shared" ref="T320:AA320" si="126">SUM(T313:T319)</f>
        <v>86</v>
      </c>
      <c r="U320" s="11">
        <f t="shared" si="126"/>
        <v>95</v>
      </c>
      <c r="V320" s="11">
        <f t="shared" si="126"/>
        <v>114</v>
      </c>
      <c r="W320" s="11">
        <f t="shared" si="126"/>
        <v>135</v>
      </c>
      <c r="X320" s="11">
        <f t="shared" si="126"/>
        <v>128</v>
      </c>
      <c r="Y320" s="11">
        <f t="shared" si="126"/>
        <v>115</v>
      </c>
      <c r="Z320" s="11">
        <f t="shared" si="126"/>
        <v>215</v>
      </c>
      <c r="AA320" s="11">
        <f t="shared" si="126"/>
        <v>272</v>
      </c>
    </row>
    <row r="321" spans="1:37" s="2" customFormat="1" ht="12.75" customHeight="1" x14ac:dyDescent="0.2">
      <c r="A321" s="22"/>
      <c r="B321" s="22"/>
      <c r="C321" s="22"/>
      <c r="D321" s="22"/>
      <c r="E321" s="22"/>
      <c r="F321" s="22"/>
      <c r="G321" s="1"/>
      <c r="H321" s="1"/>
      <c r="I321" s="1"/>
      <c r="J321" s="1"/>
      <c r="K321" s="1"/>
      <c r="L321" s="1"/>
      <c r="M321" s="1"/>
      <c r="N321" s="1"/>
      <c r="O321" s="1"/>
      <c r="P321" s="33"/>
      <c r="Q321" s="33"/>
      <c r="R321" s="33"/>
      <c r="S321" s="33"/>
      <c r="T321" s="17"/>
      <c r="U321" s="17"/>
      <c r="V321" s="17"/>
      <c r="W321" s="17"/>
      <c r="X321" s="17"/>
      <c r="Y321" s="6"/>
      <c r="Z321" s="33"/>
      <c r="AA321" s="33"/>
      <c r="AB321" s="33"/>
      <c r="AC321" s="33"/>
      <c r="AD321" s="33"/>
      <c r="AE321" s="33"/>
      <c r="AF321" s="33"/>
      <c r="AJ321" s="1"/>
      <c r="AK321" s="1"/>
    </row>
    <row r="322" spans="1:37" s="2" customFormat="1" ht="12.75" customHeight="1" x14ac:dyDescent="0.2">
      <c r="A322" s="22"/>
      <c r="B322" s="22" t="s">
        <v>166</v>
      </c>
      <c r="C322" s="22" t="s">
        <v>241</v>
      </c>
      <c r="D322" s="22" t="s">
        <v>417</v>
      </c>
      <c r="E322" s="22"/>
      <c r="F322" s="22" t="s">
        <v>420</v>
      </c>
      <c r="G322" s="1"/>
      <c r="H322" s="1"/>
      <c r="I322" s="1"/>
      <c r="J322" s="1">
        <v>1</v>
      </c>
      <c r="K322" s="1">
        <v>2</v>
      </c>
      <c r="L322" s="1"/>
      <c r="M322" s="1"/>
      <c r="N322" s="1"/>
      <c r="O322" s="1"/>
      <c r="P322" s="33"/>
      <c r="Q322" s="33"/>
      <c r="R322" s="33"/>
      <c r="S322" s="33"/>
      <c r="T322" s="17"/>
      <c r="U322" s="17"/>
      <c r="V322" s="17"/>
      <c r="W322" s="17"/>
      <c r="X322" s="17"/>
      <c r="Y322" s="6"/>
      <c r="Z322" s="33"/>
      <c r="AA322" s="33"/>
      <c r="AB322" s="33"/>
      <c r="AC322" s="33"/>
      <c r="AD322" s="33"/>
      <c r="AE322" s="33"/>
      <c r="AF322" s="33"/>
      <c r="AJ322" s="1"/>
      <c r="AK322" s="1"/>
    </row>
    <row r="323" spans="1:37" s="2" customFormat="1" ht="12.75" customHeight="1" x14ac:dyDescent="0.2">
      <c r="A323" s="22"/>
      <c r="B323" s="22"/>
      <c r="C323" s="22"/>
      <c r="D323" s="22"/>
      <c r="E323" s="22"/>
      <c r="F323" s="22"/>
      <c r="G323" s="1"/>
      <c r="H323" s="1"/>
      <c r="I323" s="1"/>
      <c r="J323" s="1"/>
      <c r="K323" s="1"/>
      <c r="L323" s="1"/>
      <c r="M323" s="1"/>
      <c r="N323" s="1"/>
      <c r="O323" s="1"/>
      <c r="P323" s="33"/>
      <c r="Q323" s="33"/>
      <c r="R323" s="33"/>
      <c r="S323" s="33"/>
      <c r="T323" s="17"/>
      <c r="U323" s="17"/>
      <c r="V323" s="17"/>
      <c r="W323" s="17"/>
      <c r="X323" s="17"/>
      <c r="Y323" s="6"/>
      <c r="Z323" s="33"/>
      <c r="AA323" s="33"/>
      <c r="AB323" s="33"/>
      <c r="AC323" s="33"/>
      <c r="AD323" s="33"/>
      <c r="AE323" s="33"/>
      <c r="AF323" s="33"/>
      <c r="AJ323" s="1"/>
      <c r="AK323" s="1"/>
    </row>
    <row r="324" spans="1:37" ht="12.75" customHeight="1" x14ac:dyDescent="0.2">
      <c r="A324" s="22"/>
      <c r="B324" s="22" t="s">
        <v>166</v>
      </c>
      <c r="C324" s="22" t="s">
        <v>248</v>
      </c>
      <c r="D324" s="22" t="s">
        <v>286</v>
      </c>
      <c r="E324" s="22" t="s">
        <v>105</v>
      </c>
      <c r="F324" s="22" t="s">
        <v>287</v>
      </c>
      <c r="H324" s="1">
        <v>9</v>
      </c>
      <c r="I324" s="1">
        <v>5</v>
      </c>
      <c r="J324" s="1">
        <v>10</v>
      </c>
      <c r="K324" s="1">
        <v>21</v>
      </c>
      <c r="L324" s="1">
        <v>3</v>
      </c>
      <c r="M324" s="1">
        <v>4</v>
      </c>
      <c r="N324" s="1">
        <v>3</v>
      </c>
      <c r="O324" s="1">
        <v>4</v>
      </c>
      <c r="P324" s="33">
        <v>12</v>
      </c>
      <c r="Q324" s="33">
        <v>6</v>
      </c>
      <c r="R324" s="33">
        <v>8</v>
      </c>
      <c r="S324" s="33">
        <v>14</v>
      </c>
      <c r="T324" s="20">
        <v>12</v>
      </c>
      <c r="U324" s="20">
        <v>14</v>
      </c>
      <c r="V324" s="20">
        <v>10</v>
      </c>
      <c r="W324" s="20">
        <v>6</v>
      </c>
      <c r="X324" s="20"/>
      <c r="Y324" s="6"/>
      <c r="AJ324" s="2"/>
      <c r="AK324" s="2"/>
    </row>
    <row r="325" spans="1:37" s="2" customFormat="1" ht="12.75" customHeight="1" x14ac:dyDescent="0.2">
      <c r="A325" s="22"/>
      <c r="B325" s="22" t="s">
        <v>166</v>
      </c>
      <c r="C325" s="22" t="s">
        <v>248</v>
      </c>
      <c r="D325" s="22" t="s">
        <v>286</v>
      </c>
      <c r="E325" s="22"/>
      <c r="F325" s="22" t="s">
        <v>287</v>
      </c>
      <c r="G325" s="1"/>
      <c r="H325" s="1">
        <v>12</v>
      </c>
      <c r="I325" s="1">
        <v>8</v>
      </c>
      <c r="J325" s="1">
        <v>23</v>
      </c>
      <c r="K325" s="1">
        <v>15</v>
      </c>
      <c r="L325" s="1">
        <v>11</v>
      </c>
      <c r="M325" s="1">
        <v>13</v>
      </c>
      <c r="N325" s="1">
        <v>26</v>
      </c>
      <c r="O325" s="1">
        <v>37</v>
      </c>
      <c r="P325" s="33">
        <v>35</v>
      </c>
      <c r="Q325" s="33">
        <v>48</v>
      </c>
      <c r="R325" s="33">
        <v>59</v>
      </c>
      <c r="S325" s="33">
        <v>59</v>
      </c>
      <c r="T325" s="20">
        <v>63</v>
      </c>
      <c r="U325" s="20">
        <v>47</v>
      </c>
      <c r="V325" s="20">
        <v>49</v>
      </c>
      <c r="W325" s="20">
        <v>51</v>
      </c>
      <c r="X325" s="20">
        <v>57</v>
      </c>
      <c r="Y325" s="6">
        <v>70</v>
      </c>
      <c r="Z325" s="33">
        <v>72</v>
      </c>
      <c r="AA325" s="33">
        <v>59</v>
      </c>
      <c r="AB325" s="33"/>
      <c r="AC325" s="33"/>
      <c r="AD325" s="33"/>
      <c r="AE325" s="33"/>
      <c r="AF325" s="33"/>
      <c r="AJ325" s="1"/>
      <c r="AK325" s="1"/>
    </row>
    <row r="326" spans="1:37" ht="12.75" customHeight="1" x14ac:dyDescent="0.2">
      <c r="A326" s="22"/>
      <c r="B326" s="22" t="s">
        <v>166</v>
      </c>
      <c r="C326" s="22" t="s">
        <v>248</v>
      </c>
      <c r="D326" s="22" t="s">
        <v>288</v>
      </c>
      <c r="E326" s="22" t="s">
        <v>105</v>
      </c>
      <c r="F326" s="22" t="s">
        <v>289</v>
      </c>
      <c r="H326" s="1">
        <v>2</v>
      </c>
      <c r="I326" s="1">
        <v>6</v>
      </c>
      <c r="J326" s="1">
        <v>2</v>
      </c>
      <c r="L326" s="1">
        <v>4</v>
      </c>
      <c r="M326" s="1">
        <v>1</v>
      </c>
      <c r="N326" s="1">
        <v>1</v>
      </c>
      <c r="O326" s="1">
        <v>1</v>
      </c>
      <c r="P326" s="33">
        <v>2</v>
      </c>
      <c r="Q326" s="33">
        <v>3</v>
      </c>
      <c r="T326" s="20"/>
      <c r="U326" s="20"/>
      <c r="V326" s="20"/>
      <c r="W326" s="20"/>
      <c r="X326" s="20"/>
      <c r="Y326" s="6"/>
      <c r="AJ326" s="2"/>
      <c r="AK326" s="2"/>
    </row>
    <row r="327" spans="1:37" s="2" customFormat="1" ht="12.75" customHeight="1" x14ac:dyDescent="0.2">
      <c r="A327" s="22"/>
      <c r="B327" s="22" t="s">
        <v>166</v>
      </c>
      <c r="C327" s="22" t="s">
        <v>248</v>
      </c>
      <c r="D327" s="22" t="s">
        <v>288</v>
      </c>
      <c r="E327" s="22"/>
      <c r="F327" s="22" t="s">
        <v>289</v>
      </c>
      <c r="G327" s="1"/>
      <c r="H327" s="1">
        <v>4</v>
      </c>
      <c r="I327" s="1">
        <v>3</v>
      </c>
      <c r="J327" s="1">
        <v>5</v>
      </c>
      <c r="K327" s="1">
        <v>5</v>
      </c>
      <c r="L327" s="1">
        <v>5</v>
      </c>
      <c r="M327" s="1">
        <v>6</v>
      </c>
      <c r="N327" s="1">
        <v>5</v>
      </c>
      <c r="O327" s="1">
        <v>9</v>
      </c>
      <c r="P327" s="33">
        <v>9</v>
      </c>
      <c r="Q327" s="33">
        <v>1</v>
      </c>
      <c r="R327" s="33"/>
      <c r="S327" s="33"/>
      <c r="T327" s="20"/>
      <c r="U327" s="20"/>
      <c r="V327" s="20"/>
      <c r="W327" s="20"/>
      <c r="X327" s="20"/>
      <c r="Y327" s="6"/>
      <c r="Z327" s="33"/>
      <c r="AA327" s="33"/>
      <c r="AB327" s="33"/>
      <c r="AC327" s="33"/>
      <c r="AD327" s="33"/>
      <c r="AE327" s="33"/>
      <c r="AF327" s="33"/>
      <c r="AJ327" s="1"/>
      <c r="AK327" s="1"/>
    </row>
    <row r="328" spans="1:37" ht="12.75" customHeight="1" x14ac:dyDescent="0.2">
      <c r="A328" s="22"/>
      <c r="B328" s="22"/>
      <c r="C328" s="22"/>
      <c r="D328" s="22"/>
      <c r="E328" s="22"/>
      <c r="F328" s="22"/>
      <c r="O328" s="1"/>
      <c r="T328" s="20"/>
      <c r="U328" s="20"/>
      <c r="V328" s="20"/>
      <c r="W328" s="20"/>
      <c r="X328" s="20"/>
      <c r="Y328" s="6"/>
      <c r="AJ328" s="2"/>
      <c r="AK328" s="2"/>
    </row>
    <row r="329" spans="1:37" ht="12.75" customHeight="1" x14ac:dyDescent="0.2">
      <c r="A329" s="22"/>
      <c r="B329" s="22" t="s">
        <v>290</v>
      </c>
      <c r="C329" s="22" t="s">
        <v>248</v>
      </c>
      <c r="D329" s="7" t="s">
        <v>401</v>
      </c>
      <c r="E329" s="22" t="s">
        <v>105</v>
      </c>
      <c r="F329" s="7" t="s">
        <v>294</v>
      </c>
      <c r="H329" s="1">
        <v>60</v>
      </c>
      <c r="I329" s="1">
        <v>71</v>
      </c>
      <c r="J329" s="1">
        <v>37</v>
      </c>
      <c r="K329" s="1">
        <v>35</v>
      </c>
      <c r="L329" s="1">
        <v>9</v>
      </c>
      <c r="M329" s="1">
        <v>4</v>
      </c>
      <c r="N329" s="1">
        <v>1</v>
      </c>
      <c r="O329" s="1">
        <v>1</v>
      </c>
      <c r="R329" s="33">
        <v>5</v>
      </c>
      <c r="S329" s="33">
        <v>7</v>
      </c>
      <c r="T329" s="18">
        <v>5</v>
      </c>
      <c r="U329" s="33">
        <v>12</v>
      </c>
      <c r="V329" s="33">
        <v>5</v>
      </c>
      <c r="W329" s="33">
        <v>3</v>
      </c>
      <c r="X329" s="33">
        <v>4</v>
      </c>
      <c r="Y329" s="6">
        <v>1</v>
      </c>
      <c r="Z329" s="33">
        <v>2</v>
      </c>
      <c r="AA329" s="33">
        <v>1</v>
      </c>
      <c r="AC329" s="33" t="s">
        <v>293</v>
      </c>
    </row>
    <row r="330" spans="1:37" ht="12.75" customHeight="1" x14ac:dyDescent="0.2">
      <c r="A330" s="22"/>
      <c r="B330" s="22" t="s">
        <v>290</v>
      </c>
      <c r="C330" s="22" t="s">
        <v>248</v>
      </c>
      <c r="D330" s="7" t="s">
        <v>401</v>
      </c>
      <c r="E330" s="22"/>
      <c r="F330" s="7" t="s">
        <v>294</v>
      </c>
      <c r="H330" s="1">
        <v>165</v>
      </c>
      <c r="I330" s="1">
        <v>141</v>
      </c>
      <c r="J330" s="1">
        <v>107</v>
      </c>
      <c r="K330" s="1">
        <v>47</v>
      </c>
      <c r="L330" s="1">
        <v>31</v>
      </c>
      <c r="M330" s="1">
        <v>16</v>
      </c>
      <c r="N330" s="1">
        <v>1</v>
      </c>
      <c r="O330" s="1">
        <v>2</v>
      </c>
      <c r="P330" s="33">
        <v>5</v>
      </c>
      <c r="Q330" s="33">
        <v>9</v>
      </c>
      <c r="R330" s="33">
        <v>13</v>
      </c>
      <c r="S330" s="33">
        <v>16</v>
      </c>
      <c r="T330" s="17">
        <v>12</v>
      </c>
      <c r="U330" s="17">
        <v>8</v>
      </c>
      <c r="V330" s="17">
        <v>7</v>
      </c>
      <c r="W330" s="17">
        <v>10</v>
      </c>
      <c r="X330" s="17">
        <v>5</v>
      </c>
      <c r="Y330" s="6">
        <v>7</v>
      </c>
      <c r="Z330" s="33">
        <v>6</v>
      </c>
      <c r="AA330" s="33">
        <v>12</v>
      </c>
      <c r="AC330" s="33" t="s">
        <v>293</v>
      </c>
    </row>
    <row r="331" spans="1:37" ht="12.75" customHeight="1" x14ac:dyDescent="0.2">
      <c r="A331" s="22"/>
      <c r="B331" s="22" t="s">
        <v>290</v>
      </c>
      <c r="C331" s="22" t="s">
        <v>248</v>
      </c>
      <c r="D331" s="7" t="s">
        <v>291</v>
      </c>
      <c r="E331" s="22" t="s">
        <v>105</v>
      </c>
      <c r="F331" s="7" t="s">
        <v>292</v>
      </c>
      <c r="N331" s="1">
        <v>2</v>
      </c>
      <c r="O331" s="1">
        <v>2</v>
      </c>
      <c r="P331" s="33">
        <v>2</v>
      </c>
      <c r="Q331" s="33">
        <v>4</v>
      </c>
      <c r="R331" s="33">
        <v>2</v>
      </c>
      <c r="S331" s="33">
        <v>5</v>
      </c>
      <c r="T331" s="33">
        <v>6</v>
      </c>
      <c r="U331" s="33">
        <v>13</v>
      </c>
      <c r="V331" s="33">
        <v>8</v>
      </c>
      <c r="W331" s="33">
        <v>9</v>
      </c>
      <c r="X331" s="33">
        <v>7</v>
      </c>
      <c r="Y331" s="6">
        <v>6</v>
      </c>
      <c r="Z331" s="33">
        <v>3</v>
      </c>
      <c r="AA331" s="33">
        <v>3</v>
      </c>
    </row>
    <row r="332" spans="1:37" ht="12.75" customHeight="1" x14ac:dyDescent="0.2">
      <c r="A332" s="22"/>
      <c r="B332" s="22" t="s">
        <v>290</v>
      </c>
      <c r="C332" s="22" t="s">
        <v>248</v>
      </c>
      <c r="D332" s="7" t="s">
        <v>291</v>
      </c>
      <c r="E332" s="22"/>
      <c r="F332" s="7" t="s">
        <v>292</v>
      </c>
      <c r="M332" s="1">
        <v>4</v>
      </c>
      <c r="N332" s="1">
        <v>5</v>
      </c>
      <c r="O332" s="1">
        <v>10</v>
      </c>
      <c r="P332" s="33">
        <v>14</v>
      </c>
      <c r="Q332" s="33">
        <v>18</v>
      </c>
      <c r="R332" s="33">
        <v>19</v>
      </c>
      <c r="S332" s="33">
        <v>20</v>
      </c>
      <c r="T332" s="17">
        <v>27</v>
      </c>
      <c r="U332" s="17">
        <v>39</v>
      </c>
      <c r="V332" s="17">
        <v>41</v>
      </c>
      <c r="W332" s="17">
        <v>23</v>
      </c>
      <c r="X332" s="17">
        <v>15</v>
      </c>
      <c r="Y332" s="6">
        <v>17</v>
      </c>
      <c r="Z332" s="33">
        <v>24</v>
      </c>
      <c r="AA332" s="33">
        <v>31</v>
      </c>
    </row>
    <row r="333" spans="1:37" ht="12.75" customHeight="1" x14ac:dyDescent="0.2">
      <c r="A333" s="22"/>
      <c r="B333" s="22" t="s">
        <v>290</v>
      </c>
      <c r="C333" s="22" t="s">
        <v>248</v>
      </c>
      <c r="D333" s="7" t="s">
        <v>295</v>
      </c>
      <c r="E333" s="22" t="s">
        <v>105</v>
      </c>
      <c r="F333" s="7" t="s">
        <v>296</v>
      </c>
      <c r="M333" s="1">
        <v>1</v>
      </c>
      <c r="N333" s="1">
        <v>10</v>
      </c>
      <c r="O333" s="1">
        <v>15</v>
      </c>
      <c r="P333" s="33">
        <v>18</v>
      </c>
      <c r="Q333" s="33">
        <v>8</v>
      </c>
      <c r="R333" s="33">
        <v>20</v>
      </c>
      <c r="S333" s="33">
        <v>23</v>
      </c>
      <c r="T333" s="33">
        <v>31</v>
      </c>
      <c r="U333" s="33">
        <v>40</v>
      </c>
      <c r="V333" s="18">
        <v>33</v>
      </c>
      <c r="W333" s="18">
        <v>28</v>
      </c>
      <c r="X333" s="18">
        <v>35</v>
      </c>
      <c r="Y333" s="6">
        <v>35</v>
      </c>
      <c r="Z333" s="33">
        <v>21</v>
      </c>
      <c r="AA333" s="33">
        <v>39</v>
      </c>
    </row>
    <row r="334" spans="1:37" ht="12.75" customHeight="1" thickBot="1" x14ac:dyDescent="0.25">
      <c r="A334" s="22"/>
      <c r="B334" s="22" t="s">
        <v>290</v>
      </c>
      <c r="C334" s="49" t="s">
        <v>248</v>
      </c>
      <c r="D334" s="7" t="s">
        <v>295</v>
      </c>
      <c r="E334" s="22"/>
      <c r="F334" s="7" t="s">
        <v>296</v>
      </c>
      <c r="H334" s="40"/>
      <c r="K334" s="1">
        <v>1</v>
      </c>
      <c r="L334" s="1">
        <v>1</v>
      </c>
      <c r="M334" s="1">
        <v>12</v>
      </c>
      <c r="N334" s="1">
        <v>27</v>
      </c>
      <c r="O334" s="1">
        <v>35</v>
      </c>
      <c r="P334" s="33">
        <v>36</v>
      </c>
      <c r="Q334" s="33">
        <v>37</v>
      </c>
      <c r="R334" s="33">
        <v>37</v>
      </c>
      <c r="S334" s="33">
        <v>57</v>
      </c>
      <c r="T334" s="17">
        <v>86</v>
      </c>
      <c r="U334" s="17">
        <v>103</v>
      </c>
      <c r="V334" s="17">
        <v>110</v>
      </c>
      <c r="W334" s="17">
        <v>95</v>
      </c>
      <c r="X334" s="17">
        <v>100</v>
      </c>
      <c r="Y334" s="6">
        <v>100</v>
      </c>
      <c r="Z334" s="33">
        <v>165</v>
      </c>
      <c r="AA334" s="33">
        <v>208</v>
      </c>
    </row>
    <row r="335" spans="1:37" ht="12.75" customHeight="1" thickTop="1" x14ac:dyDescent="0.2">
      <c r="A335" s="22"/>
      <c r="B335" s="21" t="s">
        <v>297</v>
      </c>
      <c r="C335" s="22" t="s">
        <v>248</v>
      </c>
      <c r="D335" s="25"/>
      <c r="E335" s="25"/>
      <c r="F335" s="24"/>
      <c r="H335" s="11">
        <f t="shared" ref="H335:N335" si="127">SUM(H329:H334)</f>
        <v>225</v>
      </c>
      <c r="I335" s="11">
        <f t="shared" si="127"/>
        <v>212</v>
      </c>
      <c r="J335" s="11">
        <f t="shared" si="127"/>
        <v>144</v>
      </c>
      <c r="K335" s="11">
        <f t="shared" si="127"/>
        <v>83</v>
      </c>
      <c r="L335" s="11">
        <f t="shared" si="127"/>
        <v>41</v>
      </c>
      <c r="M335" s="11">
        <f t="shared" si="127"/>
        <v>37</v>
      </c>
      <c r="N335" s="11">
        <f t="shared" si="127"/>
        <v>46</v>
      </c>
      <c r="O335" s="11">
        <f t="shared" ref="O335:AA335" si="128">SUM(O329:O334)</f>
        <v>65</v>
      </c>
      <c r="P335" s="11">
        <f t="shared" si="128"/>
        <v>75</v>
      </c>
      <c r="Q335" s="11">
        <f t="shared" si="128"/>
        <v>76</v>
      </c>
      <c r="R335" s="11">
        <f t="shared" si="128"/>
        <v>96</v>
      </c>
      <c r="S335" s="11">
        <f t="shared" si="128"/>
        <v>128</v>
      </c>
      <c r="T335" s="11">
        <f t="shared" si="128"/>
        <v>167</v>
      </c>
      <c r="U335" s="11">
        <f t="shared" si="128"/>
        <v>215</v>
      </c>
      <c r="V335" s="11">
        <f t="shared" si="128"/>
        <v>204</v>
      </c>
      <c r="W335" s="11">
        <f t="shared" si="128"/>
        <v>168</v>
      </c>
      <c r="X335" s="11">
        <f t="shared" si="128"/>
        <v>166</v>
      </c>
      <c r="Y335" s="11">
        <f t="shared" si="128"/>
        <v>166</v>
      </c>
      <c r="Z335" s="11">
        <f t="shared" si="128"/>
        <v>221</v>
      </c>
      <c r="AA335" s="11">
        <f t="shared" si="128"/>
        <v>294</v>
      </c>
    </row>
    <row r="336" spans="1:37" ht="12.75" customHeight="1" thickBot="1" x14ac:dyDescent="0.25">
      <c r="A336" s="22"/>
      <c r="B336" s="22"/>
      <c r="C336" s="49"/>
      <c r="D336" s="49"/>
      <c r="E336" s="22"/>
      <c r="F336" s="22"/>
      <c r="H336" s="40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37" s="2" customFormat="1" ht="12.75" customHeight="1" thickTop="1" x14ac:dyDescent="0.2">
      <c r="A337" s="24" t="s">
        <v>298</v>
      </c>
      <c r="B337" s="28"/>
      <c r="C337" s="22"/>
      <c r="D337" s="26"/>
      <c r="E337" s="22"/>
      <c r="F337" s="23"/>
      <c r="G337" s="1"/>
      <c r="H337" s="37">
        <f t="shared" ref="H337:U337" si="129">SUM(H307:H319,H321:H334)</f>
        <v>381</v>
      </c>
      <c r="I337" s="37">
        <f t="shared" si="129"/>
        <v>329</v>
      </c>
      <c r="J337" s="37">
        <f t="shared" ref="J337" si="130">SUM(J307:J319,J321:J334)</f>
        <v>286</v>
      </c>
      <c r="K337" s="37">
        <f t="shared" ref="K337" si="131">SUM(K307:K319,K321:K334)</f>
        <v>216</v>
      </c>
      <c r="L337" s="37">
        <f t="shared" ref="L337" si="132">SUM(L307:L319,L321:L334)</f>
        <v>170</v>
      </c>
      <c r="M337" s="37">
        <f t="shared" si="129"/>
        <v>156</v>
      </c>
      <c r="N337" s="37">
        <f t="shared" si="129"/>
        <v>153</v>
      </c>
      <c r="O337" s="37">
        <f t="shared" si="129"/>
        <v>180</v>
      </c>
      <c r="P337" s="37">
        <f t="shared" si="129"/>
        <v>211</v>
      </c>
      <c r="Q337" s="37">
        <f t="shared" si="129"/>
        <v>209</v>
      </c>
      <c r="R337" s="37">
        <f t="shared" si="129"/>
        <v>252</v>
      </c>
      <c r="S337" s="37">
        <f t="shared" si="129"/>
        <v>295</v>
      </c>
      <c r="T337" s="37">
        <f t="shared" si="129"/>
        <v>397</v>
      </c>
      <c r="U337" s="37">
        <f t="shared" si="129"/>
        <v>472</v>
      </c>
      <c r="V337" s="37">
        <f t="shared" ref="V337:AA337" si="133">SUM(V307:V319,V321:V328,V335)</f>
        <v>469</v>
      </c>
      <c r="W337" s="37">
        <f t="shared" si="133"/>
        <v>440</v>
      </c>
      <c r="X337" s="37">
        <f t="shared" si="133"/>
        <v>455</v>
      </c>
      <c r="Y337" s="37">
        <f t="shared" si="133"/>
        <v>475</v>
      </c>
      <c r="Z337" s="37">
        <f t="shared" si="133"/>
        <v>647</v>
      </c>
      <c r="AA337" s="37">
        <f t="shared" si="133"/>
        <v>760</v>
      </c>
      <c r="AB337" s="33"/>
      <c r="AC337" s="33"/>
      <c r="AD337" s="33"/>
      <c r="AE337" s="33"/>
      <c r="AF337" s="33"/>
      <c r="AJ337" s="1"/>
      <c r="AK337" s="1"/>
    </row>
    <row r="338" spans="1:37" ht="12.75" customHeight="1" x14ac:dyDescent="0.2">
      <c r="A338" s="26"/>
      <c r="B338" s="23"/>
      <c r="C338" s="22"/>
      <c r="D338" s="26"/>
      <c r="E338" s="22"/>
      <c r="F338" s="23"/>
      <c r="O338" s="1"/>
      <c r="T338" s="36"/>
      <c r="U338" s="36"/>
      <c r="V338" s="36"/>
      <c r="W338" s="36"/>
      <c r="X338" s="36"/>
      <c r="Y338" s="36"/>
      <c r="Z338" s="36"/>
      <c r="AA338" s="36"/>
      <c r="AJ338" s="2"/>
      <c r="AK338" s="2"/>
    </row>
    <row r="339" spans="1:37" ht="12.75" customHeight="1" x14ac:dyDescent="0.2">
      <c r="A339" s="23" t="s">
        <v>173</v>
      </c>
      <c r="B339" s="22"/>
      <c r="C339" s="22"/>
      <c r="D339" s="22"/>
      <c r="E339" s="22"/>
      <c r="F339" s="22"/>
      <c r="O339" s="1"/>
      <c r="T339" s="6"/>
      <c r="U339" s="6"/>
      <c r="V339" s="6"/>
      <c r="W339" s="6"/>
      <c r="X339" s="6"/>
      <c r="Y339" s="6"/>
    </row>
    <row r="340" spans="1:37" ht="12.75" customHeight="1" x14ac:dyDescent="0.2">
      <c r="A340" s="23"/>
      <c r="B340" s="22" t="s">
        <v>174</v>
      </c>
      <c r="C340" s="22" t="s">
        <v>243</v>
      </c>
      <c r="D340" s="22" t="s">
        <v>299</v>
      </c>
      <c r="E340" s="22"/>
      <c r="F340" s="22" t="s">
        <v>300</v>
      </c>
      <c r="H340" s="1">
        <v>38</v>
      </c>
      <c r="I340" s="1">
        <v>33</v>
      </c>
      <c r="J340" s="1">
        <v>38</v>
      </c>
      <c r="K340" s="1">
        <v>37</v>
      </c>
      <c r="L340" s="1">
        <v>36</v>
      </c>
      <c r="M340" s="1">
        <v>29</v>
      </c>
      <c r="N340" s="1">
        <v>26</v>
      </c>
      <c r="O340" s="1">
        <v>22</v>
      </c>
      <c r="P340" s="33">
        <v>23</v>
      </c>
      <c r="Q340" s="33">
        <v>26</v>
      </c>
      <c r="R340" s="33">
        <v>12</v>
      </c>
      <c r="T340" s="6"/>
      <c r="U340" s="6"/>
      <c r="V340" s="6"/>
      <c r="W340" s="6"/>
      <c r="X340" s="6"/>
      <c r="Y340" s="6"/>
    </row>
    <row r="341" spans="1:37" ht="12.75" customHeight="1" x14ac:dyDescent="0.2">
      <c r="A341" s="23"/>
      <c r="B341" s="22"/>
      <c r="C341" s="22"/>
      <c r="D341" s="22"/>
      <c r="E341" s="22"/>
      <c r="F341" s="22"/>
      <c r="O341" s="1"/>
      <c r="T341" s="6"/>
      <c r="U341" s="6"/>
      <c r="V341" s="6"/>
      <c r="W341" s="6"/>
      <c r="X341" s="6"/>
      <c r="Y341" s="6"/>
    </row>
    <row r="342" spans="1:37" ht="12.75" customHeight="1" x14ac:dyDescent="0.2">
      <c r="A342" s="22"/>
      <c r="B342" s="22" t="s">
        <v>179</v>
      </c>
      <c r="C342" s="22" t="s">
        <v>243</v>
      </c>
      <c r="D342" s="22" t="s">
        <v>180</v>
      </c>
      <c r="E342" s="22"/>
      <c r="F342" s="22" t="s">
        <v>181</v>
      </c>
      <c r="H342" s="1">
        <v>16</v>
      </c>
      <c r="I342" s="1">
        <v>16</v>
      </c>
      <c r="J342" s="1">
        <v>18</v>
      </c>
      <c r="K342" s="1">
        <v>16</v>
      </c>
      <c r="L342" s="1">
        <v>18</v>
      </c>
      <c r="M342" s="1">
        <v>25</v>
      </c>
      <c r="N342" s="1">
        <v>26</v>
      </c>
      <c r="O342" s="1">
        <v>26</v>
      </c>
      <c r="P342" s="33">
        <v>20</v>
      </c>
      <c r="Q342" s="33">
        <v>29</v>
      </c>
      <c r="R342" s="33">
        <v>25</v>
      </c>
      <c r="S342" s="33">
        <v>21</v>
      </c>
      <c r="T342" s="17">
        <v>23</v>
      </c>
      <c r="U342" s="17">
        <v>20</v>
      </c>
      <c r="V342" s="17">
        <v>22</v>
      </c>
      <c r="W342" s="17">
        <v>14</v>
      </c>
      <c r="X342" s="17">
        <v>3</v>
      </c>
      <c r="Y342" s="6"/>
    </row>
    <row r="343" spans="1:37" ht="12.75" customHeight="1" x14ac:dyDescent="0.2">
      <c r="A343" s="22"/>
      <c r="B343" s="22" t="s">
        <v>179</v>
      </c>
      <c r="C343" s="22" t="s">
        <v>248</v>
      </c>
      <c r="D343" s="22" t="s">
        <v>183</v>
      </c>
      <c r="E343" s="22"/>
      <c r="F343" s="22" t="s">
        <v>184</v>
      </c>
      <c r="G343" s="1" t="s">
        <v>26</v>
      </c>
      <c r="O343" s="1"/>
      <c r="P343" s="33">
        <v>1</v>
      </c>
      <c r="Q343" s="33">
        <v>1</v>
      </c>
      <c r="R343" s="33">
        <v>1</v>
      </c>
      <c r="S343" s="33">
        <v>6</v>
      </c>
      <c r="T343" s="17">
        <v>7</v>
      </c>
      <c r="U343" s="17">
        <v>7</v>
      </c>
      <c r="V343" s="17">
        <v>11</v>
      </c>
      <c r="W343" s="17">
        <v>15</v>
      </c>
      <c r="X343" s="17">
        <v>16</v>
      </c>
      <c r="Y343" s="6">
        <v>13</v>
      </c>
      <c r="Z343" s="33">
        <v>9</v>
      </c>
      <c r="AA343" s="33">
        <v>16</v>
      </c>
    </row>
    <row r="344" spans="1:37" ht="12.75" customHeight="1" x14ac:dyDescent="0.2">
      <c r="A344" s="22"/>
      <c r="B344" s="22"/>
      <c r="C344" s="22"/>
      <c r="D344" s="22"/>
      <c r="E344" s="22"/>
      <c r="F344" s="22"/>
      <c r="O344" s="1"/>
      <c r="T344" s="17"/>
      <c r="U344" s="17"/>
      <c r="V344" s="17"/>
      <c r="W344" s="17"/>
      <c r="X344" s="17"/>
      <c r="Y344" s="6"/>
    </row>
    <row r="345" spans="1:37" ht="12.75" customHeight="1" x14ac:dyDescent="0.2">
      <c r="A345" s="22"/>
      <c r="B345" s="22" t="s">
        <v>179</v>
      </c>
      <c r="C345" s="22" t="s">
        <v>271</v>
      </c>
      <c r="D345" s="22" t="s">
        <v>301</v>
      </c>
      <c r="E345" s="22"/>
      <c r="F345" s="22" t="s">
        <v>428</v>
      </c>
      <c r="H345" s="1">
        <v>6</v>
      </c>
      <c r="I345" s="1">
        <v>9</v>
      </c>
      <c r="J345" s="1">
        <v>7</v>
      </c>
      <c r="K345" s="1">
        <v>7</v>
      </c>
      <c r="L345" s="1">
        <v>6</v>
      </c>
      <c r="M345" s="1">
        <v>5</v>
      </c>
      <c r="N345" s="1">
        <v>8</v>
      </c>
      <c r="O345" s="1">
        <v>5</v>
      </c>
      <c r="P345" s="33">
        <v>5</v>
      </c>
      <c r="Q345" s="33">
        <v>3</v>
      </c>
      <c r="R345" s="33">
        <v>6</v>
      </c>
      <c r="S345" s="33">
        <v>11</v>
      </c>
      <c r="T345" s="17">
        <v>14</v>
      </c>
      <c r="U345" s="17">
        <v>16</v>
      </c>
      <c r="V345" s="17">
        <v>25</v>
      </c>
      <c r="W345" s="17">
        <v>28</v>
      </c>
      <c r="X345" s="17">
        <v>28</v>
      </c>
      <c r="Y345" s="6">
        <v>32</v>
      </c>
      <c r="Z345" s="20">
        <v>26</v>
      </c>
      <c r="AA345" s="20">
        <v>29</v>
      </c>
    </row>
    <row r="346" spans="1:37" s="2" customFormat="1" ht="12.75" customHeight="1" x14ac:dyDescent="0.2">
      <c r="A346" s="22"/>
      <c r="B346" s="22" t="s">
        <v>179</v>
      </c>
      <c r="C346" s="22" t="s">
        <v>271</v>
      </c>
      <c r="D346" s="22" t="s">
        <v>302</v>
      </c>
      <c r="E346" s="22"/>
      <c r="F346" s="22" t="s">
        <v>429</v>
      </c>
      <c r="G346" s="1"/>
      <c r="H346" s="1">
        <v>30</v>
      </c>
      <c r="I346" s="1">
        <v>19</v>
      </c>
      <c r="J346" s="1">
        <v>9</v>
      </c>
      <c r="K346" s="1">
        <v>6</v>
      </c>
      <c r="L346" s="1">
        <v>1</v>
      </c>
      <c r="M346" s="1">
        <v>1</v>
      </c>
      <c r="N346" s="1">
        <v>7</v>
      </c>
      <c r="O346" s="1">
        <v>16</v>
      </c>
      <c r="P346" s="33">
        <v>18</v>
      </c>
      <c r="Q346" s="33">
        <v>14</v>
      </c>
      <c r="R346" s="33">
        <v>19</v>
      </c>
      <c r="S346" s="33">
        <v>11</v>
      </c>
      <c r="T346" s="17">
        <v>12</v>
      </c>
      <c r="U346" s="17">
        <v>7</v>
      </c>
      <c r="V346" s="17">
        <v>6</v>
      </c>
      <c r="W346" s="17">
        <v>5</v>
      </c>
      <c r="X346" s="17">
        <v>3</v>
      </c>
      <c r="Y346" s="6">
        <v>2</v>
      </c>
      <c r="Z346" s="20">
        <v>1</v>
      </c>
      <c r="AA346" s="20">
        <v>2</v>
      </c>
      <c r="AB346" s="33"/>
      <c r="AC346" s="33"/>
      <c r="AD346" s="33"/>
      <c r="AE346" s="33"/>
      <c r="AF346" s="33"/>
      <c r="AJ346" s="1"/>
      <c r="AK346" s="1"/>
    </row>
    <row r="347" spans="1:37" ht="12.75" customHeight="1" thickBot="1" x14ac:dyDescent="0.25">
      <c r="A347" s="22"/>
      <c r="B347" s="22" t="s">
        <v>179</v>
      </c>
      <c r="C347" s="7" t="s">
        <v>271</v>
      </c>
      <c r="D347" s="22" t="s">
        <v>303</v>
      </c>
      <c r="E347" s="22"/>
      <c r="F347" s="22" t="s">
        <v>430</v>
      </c>
      <c r="H347" s="40">
        <v>22</v>
      </c>
      <c r="I347" s="1">
        <v>22</v>
      </c>
      <c r="J347" s="1">
        <v>20</v>
      </c>
      <c r="K347" s="1">
        <v>14</v>
      </c>
      <c r="L347" s="1">
        <v>13</v>
      </c>
      <c r="M347" s="1">
        <v>15</v>
      </c>
      <c r="N347" s="40">
        <v>23</v>
      </c>
      <c r="O347" s="40">
        <v>38</v>
      </c>
      <c r="P347" s="33">
        <v>46</v>
      </c>
      <c r="Q347" s="33">
        <v>63</v>
      </c>
      <c r="R347" s="33">
        <v>79</v>
      </c>
      <c r="S347" s="33">
        <v>88</v>
      </c>
      <c r="T347" s="6">
        <v>90</v>
      </c>
      <c r="U347" s="6">
        <v>84</v>
      </c>
      <c r="V347" s="6">
        <v>70</v>
      </c>
      <c r="W347" s="6">
        <v>80</v>
      </c>
      <c r="X347" s="6">
        <v>81</v>
      </c>
      <c r="Y347" s="6">
        <v>87</v>
      </c>
      <c r="Z347" s="6">
        <v>98</v>
      </c>
      <c r="AA347" s="6">
        <v>78</v>
      </c>
      <c r="AJ347" s="2"/>
      <c r="AK347" s="2"/>
    </row>
    <row r="348" spans="1:37" s="2" customFormat="1" ht="12.75" customHeight="1" thickTop="1" x14ac:dyDescent="0.2">
      <c r="A348" s="22"/>
      <c r="B348" s="22" t="s">
        <v>179</v>
      </c>
      <c r="C348" s="7" t="s">
        <v>271</v>
      </c>
      <c r="D348" s="22" t="s">
        <v>304</v>
      </c>
      <c r="E348" s="22"/>
      <c r="F348" s="26" t="s">
        <v>305</v>
      </c>
      <c r="G348" s="1"/>
      <c r="H348" s="11">
        <f t="shared" ref="H348:J348" si="134">SUM(H345:H347)</f>
        <v>58</v>
      </c>
      <c r="I348" s="11">
        <f t="shared" si="134"/>
        <v>50</v>
      </c>
      <c r="J348" s="11">
        <f t="shared" si="134"/>
        <v>36</v>
      </c>
      <c r="K348" s="11">
        <f t="shared" ref="K348" si="135">SUM(K345:K347)</f>
        <v>27</v>
      </c>
      <c r="L348" s="11">
        <f t="shared" ref="L348" si="136">SUM(L345:L347)</f>
        <v>20</v>
      </c>
      <c r="M348" s="11">
        <f t="shared" ref="M348:N348" si="137">SUM(M345:M347)</f>
        <v>21</v>
      </c>
      <c r="N348" s="11">
        <f t="shared" si="137"/>
        <v>38</v>
      </c>
      <c r="O348" s="11">
        <f t="shared" ref="O348:R348" si="138">SUM(O345:O347)</f>
        <v>59</v>
      </c>
      <c r="P348" s="11">
        <f t="shared" si="138"/>
        <v>69</v>
      </c>
      <c r="Q348" s="11">
        <f t="shared" si="138"/>
        <v>80</v>
      </c>
      <c r="R348" s="11">
        <f t="shared" si="138"/>
        <v>104</v>
      </c>
      <c r="S348" s="11">
        <f t="shared" ref="S348" si="139">SUM(S345:S347)</f>
        <v>110</v>
      </c>
      <c r="T348" s="11">
        <f t="shared" ref="T348:AA348" si="140">SUM(T345:T347)</f>
        <v>116</v>
      </c>
      <c r="U348" s="11">
        <f t="shared" si="140"/>
        <v>107</v>
      </c>
      <c r="V348" s="11">
        <f t="shared" si="140"/>
        <v>101</v>
      </c>
      <c r="W348" s="11">
        <f t="shared" si="140"/>
        <v>113</v>
      </c>
      <c r="X348" s="11">
        <f t="shared" si="140"/>
        <v>112</v>
      </c>
      <c r="Y348" s="11">
        <f t="shared" si="140"/>
        <v>121</v>
      </c>
      <c r="Z348" s="11">
        <f t="shared" si="140"/>
        <v>125</v>
      </c>
      <c r="AA348" s="11">
        <f t="shared" si="140"/>
        <v>109</v>
      </c>
      <c r="AB348" s="33"/>
      <c r="AC348" s="33"/>
      <c r="AD348" s="33"/>
      <c r="AE348" s="33"/>
      <c r="AF348" s="33"/>
      <c r="AJ348" s="1"/>
      <c r="AK348" s="1"/>
    </row>
    <row r="349" spans="1:37" s="2" customFormat="1" ht="12.75" customHeight="1" x14ac:dyDescent="0.2">
      <c r="A349" s="22"/>
      <c r="B349" s="22"/>
      <c r="C349" s="22"/>
      <c r="D349" s="22"/>
      <c r="E349" s="22"/>
      <c r="F349" s="22"/>
      <c r="G349" s="1"/>
      <c r="H349" s="1"/>
      <c r="I349" s="1"/>
      <c r="J349" s="1"/>
      <c r="K349" s="1"/>
      <c r="L349" s="1"/>
      <c r="M349" s="1"/>
      <c r="N349" s="1"/>
      <c r="O349" s="1"/>
      <c r="P349" s="33"/>
      <c r="Q349" s="33"/>
      <c r="R349" s="33"/>
      <c r="S349" s="33"/>
      <c r="T349" s="17"/>
      <c r="U349" s="17"/>
      <c r="V349" s="17"/>
      <c r="W349" s="17"/>
      <c r="X349" s="17"/>
      <c r="Y349" s="6"/>
      <c r="Z349" s="33"/>
      <c r="AA349" s="33"/>
      <c r="AB349" s="33"/>
      <c r="AC349" s="33"/>
      <c r="AD349" s="33"/>
      <c r="AE349" s="33"/>
      <c r="AF349" s="33"/>
    </row>
    <row r="350" spans="1:37" s="2" customFormat="1" ht="12.75" customHeight="1" x14ac:dyDescent="0.2">
      <c r="A350" s="22"/>
      <c r="B350" s="22" t="s">
        <v>187</v>
      </c>
      <c r="C350" s="22" t="s">
        <v>243</v>
      </c>
      <c r="D350" s="22" t="s">
        <v>418</v>
      </c>
      <c r="E350" s="22"/>
      <c r="F350" s="22" t="s">
        <v>189</v>
      </c>
      <c r="G350" s="1"/>
      <c r="H350" s="1">
        <v>21</v>
      </c>
      <c r="I350" s="1">
        <v>12</v>
      </c>
      <c r="J350" s="1">
        <v>5</v>
      </c>
      <c r="K350" s="1">
        <v>1</v>
      </c>
      <c r="L350" s="1"/>
      <c r="M350" s="1"/>
      <c r="N350" s="1"/>
      <c r="O350" s="1"/>
      <c r="P350" s="33"/>
      <c r="Q350" s="33"/>
      <c r="R350" s="33"/>
      <c r="S350" s="33"/>
      <c r="T350" s="17"/>
      <c r="U350" s="17"/>
      <c r="V350" s="17"/>
      <c r="W350" s="17"/>
      <c r="X350" s="17"/>
      <c r="Y350" s="6"/>
      <c r="Z350" s="33"/>
      <c r="AA350" s="33"/>
      <c r="AB350" s="33"/>
      <c r="AC350" s="33"/>
      <c r="AD350" s="33"/>
      <c r="AE350" s="33"/>
      <c r="AF350" s="33"/>
      <c r="AJ350" s="1"/>
      <c r="AK350" s="1"/>
    </row>
    <row r="351" spans="1:37" ht="12.75" customHeight="1" x14ac:dyDescent="0.2">
      <c r="A351" s="22"/>
      <c r="B351" s="22" t="s">
        <v>187</v>
      </c>
      <c r="C351" s="22" t="s">
        <v>243</v>
      </c>
      <c r="D351" s="22" t="s">
        <v>246</v>
      </c>
      <c r="E351" s="22"/>
      <c r="F351" s="22" t="s">
        <v>306</v>
      </c>
      <c r="H351" s="1">
        <v>1</v>
      </c>
      <c r="L351" s="1">
        <v>1</v>
      </c>
      <c r="M351" s="1">
        <v>1</v>
      </c>
      <c r="O351" s="1"/>
      <c r="P351" s="33">
        <v>1</v>
      </c>
      <c r="R351" s="33">
        <v>2</v>
      </c>
      <c r="S351" s="33">
        <v>1</v>
      </c>
      <c r="T351" s="17">
        <v>5</v>
      </c>
      <c r="U351" s="17">
        <v>1</v>
      </c>
      <c r="V351" s="17"/>
      <c r="W351" s="17"/>
      <c r="X351" s="17"/>
      <c r="Y351" s="6"/>
      <c r="AJ351" s="2"/>
      <c r="AK351" s="2"/>
    </row>
    <row r="352" spans="1:37" s="2" customFormat="1" ht="12.75" customHeight="1" x14ac:dyDescent="0.2">
      <c r="A352" s="22"/>
      <c r="B352" s="22" t="s">
        <v>187</v>
      </c>
      <c r="C352" s="22" t="s">
        <v>243</v>
      </c>
      <c r="D352" s="22" t="s">
        <v>192</v>
      </c>
      <c r="E352" s="22"/>
      <c r="F352" s="22" t="s">
        <v>307</v>
      </c>
      <c r="G352" s="1"/>
      <c r="H352" s="1">
        <v>10</v>
      </c>
      <c r="I352" s="1">
        <v>10</v>
      </c>
      <c r="J352" s="1">
        <v>12</v>
      </c>
      <c r="K352" s="1">
        <v>18</v>
      </c>
      <c r="L352" s="1">
        <v>19</v>
      </c>
      <c r="M352" s="1">
        <v>18</v>
      </c>
      <c r="N352" s="1">
        <v>28</v>
      </c>
      <c r="O352" s="1">
        <v>30</v>
      </c>
      <c r="P352" s="33">
        <v>23</v>
      </c>
      <c r="Q352" s="33">
        <v>16</v>
      </c>
      <c r="R352" s="33">
        <v>20</v>
      </c>
      <c r="S352" s="33">
        <v>23</v>
      </c>
      <c r="T352" s="17">
        <v>13</v>
      </c>
      <c r="U352" s="17">
        <v>17</v>
      </c>
      <c r="V352" s="17">
        <v>16</v>
      </c>
      <c r="W352" s="17">
        <v>15</v>
      </c>
      <c r="X352" s="17">
        <v>12</v>
      </c>
      <c r="Y352" s="6">
        <v>9</v>
      </c>
      <c r="Z352" s="33">
        <v>9</v>
      </c>
      <c r="AA352" s="33">
        <v>8</v>
      </c>
      <c r="AB352" s="33"/>
      <c r="AC352" s="33"/>
      <c r="AD352" s="33"/>
      <c r="AE352" s="33"/>
      <c r="AF352" s="33"/>
      <c r="AJ352" s="1"/>
      <c r="AK352" s="1"/>
    </row>
    <row r="353" spans="1:37" ht="12.75" customHeight="1" x14ac:dyDescent="0.2">
      <c r="A353" s="22"/>
      <c r="B353" s="22"/>
      <c r="C353" s="22"/>
      <c r="D353" s="22"/>
      <c r="E353" s="22"/>
      <c r="F353" s="22"/>
      <c r="O353" s="1"/>
      <c r="T353" s="17"/>
      <c r="U353" s="17"/>
      <c r="V353" s="17"/>
      <c r="W353" s="17"/>
      <c r="X353" s="17"/>
      <c r="Y353" s="6"/>
      <c r="AJ353" s="2"/>
      <c r="AK353" s="2"/>
    </row>
    <row r="354" spans="1:37" s="2" customFormat="1" ht="12.75" customHeight="1" x14ac:dyDescent="0.2">
      <c r="A354" s="22"/>
      <c r="B354" s="22" t="s">
        <v>198</v>
      </c>
      <c r="C354" s="22" t="s">
        <v>248</v>
      </c>
      <c r="D354" s="29" t="s">
        <v>308</v>
      </c>
      <c r="E354" s="22" t="s">
        <v>105</v>
      </c>
      <c r="F354" s="7" t="s">
        <v>309</v>
      </c>
      <c r="G354" s="32" t="s">
        <v>26</v>
      </c>
      <c r="H354" s="1"/>
      <c r="I354" s="1"/>
      <c r="J354" s="1"/>
      <c r="K354" s="1"/>
      <c r="L354" s="1"/>
      <c r="M354" s="1"/>
      <c r="N354" s="1"/>
      <c r="O354" s="1"/>
      <c r="P354" s="33"/>
      <c r="Q354" s="33"/>
      <c r="R354" s="33"/>
      <c r="S354" s="33"/>
      <c r="T354" s="33"/>
      <c r="U354" s="33"/>
      <c r="V354" s="33"/>
      <c r="W354" s="33">
        <v>2</v>
      </c>
      <c r="X354" s="33">
        <v>1</v>
      </c>
      <c r="Y354" s="6">
        <v>5</v>
      </c>
      <c r="Z354" s="33">
        <v>17</v>
      </c>
      <c r="AA354" s="33">
        <v>21</v>
      </c>
      <c r="AB354" s="33"/>
      <c r="AC354" s="33"/>
      <c r="AD354" s="33"/>
      <c r="AE354" s="33"/>
      <c r="AF354" s="33"/>
      <c r="AJ354" s="1"/>
      <c r="AK354" s="1"/>
    </row>
    <row r="355" spans="1:37" ht="12.75" customHeight="1" x14ac:dyDescent="0.2">
      <c r="A355" s="22"/>
      <c r="B355" s="22" t="s">
        <v>198</v>
      </c>
      <c r="C355" s="22" t="s">
        <v>248</v>
      </c>
      <c r="D355" s="29" t="s">
        <v>308</v>
      </c>
      <c r="E355" s="7"/>
      <c r="F355" s="7" t="s">
        <v>309</v>
      </c>
      <c r="G355" s="32" t="s">
        <v>26</v>
      </c>
      <c r="O355" s="1"/>
      <c r="T355" s="17"/>
      <c r="U355" s="17"/>
      <c r="V355" s="17"/>
      <c r="W355" s="17"/>
      <c r="X355" s="17"/>
      <c r="Y355" s="6">
        <v>3</v>
      </c>
      <c r="Z355" s="20">
        <v>9</v>
      </c>
      <c r="AA355" s="20">
        <v>5</v>
      </c>
      <c r="AJ355" s="2"/>
      <c r="AK355" s="2"/>
    </row>
    <row r="356" spans="1:37" s="2" customFormat="1" ht="12.75" customHeight="1" x14ac:dyDescent="0.2">
      <c r="A356" s="22"/>
      <c r="B356" s="22" t="s">
        <v>198</v>
      </c>
      <c r="C356" s="22" t="s">
        <v>248</v>
      </c>
      <c r="D356" s="29" t="s">
        <v>310</v>
      </c>
      <c r="E356" s="22" t="s">
        <v>105</v>
      </c>
      <c r="F356" s="7" t="s">
        <v>311</v>
      </c>
      <c r="G356" s="1"/>
      <c r="H356" s="1"/>
      <c r="I356" s="1"/>
      <c r="J356" s="1"/>
      <c r="K356" s="1"/>
      <c r="L356" s="1"/>
      <c r="M356" s="1">
        <v>1</v>
      </c>
      <c r="N356" s="1">
        <v>1</v>
      </c>
      <c r="O356" s="1">
        <v>2</v>
      </c>
      <c r="P356" s="33">
        <v>8</v>
      </c>
      <c r="Q356" s="33">
        <v>6</v>
      </c>
      <c r="R356" s="33">
        <v>5</v>
      </c>
      <c r="S356" s="33">
        <v>4</v>
      </c>
      <c r="T356" s="33">
        <v>10</v>
      </c>
      <c r="U356" s="33">
        <v>10</v>
      </c>
      <c r="V356" s="33">
        <v>4</v>
      </c>
      <c r="W356" s="33">
        <v>5</v>
      </c>
      <c r="X356" s="33">
        <v>10</v>
      </c>
      <c r="Y356" s="6">
        <v>5</v>
      </c>
      <c r="Z356" s="33">
        <v>4</v>
      </c>
      <c r="AA356" s="33">
        <v>11</v>
      </c>
      <c r="AB356" s="33"/>
      <c r="AC356" s="33"/>
      <c r="AD356" s="33"/>
      <c r="AE356" s="33"/>
      <c r="AF356" s="33"/>
      <c r="AJ356" s="1"/>
      <c r="AK356" s="1"/>
    </row>
    <row r="357" spans="1:37" ht="12.75" customHeight="1" x14ac:dyDescent="0.2">
      <c r="A357" s="22"/>
      <c r="B357" s="22" t="s">
        <v>198</v>
      </c>
      <c r="C357" s="22" t="s">
        <v>248</v>
      </c>
      <c r="D357" s="29" t="s">
        <v>310</v>
      </c>
      <c r="E357" s="7"/>
      <c r="F357" s="7" t="s">
        <v>311</v>
      </c>
      <c r="J357" s="1">
        <v>2</v>
      </c>
      <c r="K357" s="1">
        <v>5</v>
      </c>
      <c r="L357" s="1">
        <v>2</v>
      </c>
      <c r="M357" s="1">
        <v>5</v>
      </c>
      <c r="N357" s="1">
        <v>2</v>
      </c>
      <c r="O357" s="1">
        <v>6</v>
      </c>
      <c r="P357" s="33">
        <v>12</v>
      </c>
      <c r="Q357" s="33">
        <v>12</v>
      </c>
      <c r="R357" s="33">
        <v>10</v>
      </c>
      <c r="S357" s="33">
        <v>6</v>
      </c>
      <c r="T357" s="17">
        <v>14</v>
      </c>
      <c r="U357" s="17">
        <v>10</v>
      </c>
      <c r="V357" s="17">
        <v>11</v>
      </c>
      <c r="W357" s="17">
        <v>7</v>
      </c>
      <c r="X357" s="17">
        <v>5</v>
      </c>
      <c r="Y357" s="6">
        <v>6</v>
      </c>
      <c r="Z357" s="20">
        <v>8</v>
      </c>
      <c r="AA357" s="20">
        <v>6</v>
      </c>
      <c r="AJ357" s="2"/>
      <c r="AK357" s="2"/>
    </row>
    <row r="358" spans="1:37" ht="12.75" customHeight="1" x14ac:dyDescent="0.2">
      <c r="A358" s="22"/>
      <c r="B358" s="22" t="s">
        <v>198</v>
      </c>
      <c r="C358" s="22" t="s">
        <v>248</v>
      </c>
      <c r="D358" s="29" t="s">
        <v>312</v>
      </c>
      <c r="E358" s="7"/>
      <c r="F358" s="7" t="s">
        <v>313</v>
      </c>
      <c r="G358" s="32" t="s">
        <v>26</v>
      </c>
      <c r="O358" s="1"/>
      <c r="T358" s="17">
        <v>1</v>
      </c>
      <c r="U358" s="17"/>
      <c r="V358" s="17"/>
      <c r="W358" s="17"/>
      <c r="X358" s="17"/>
      <c r="Y358" s="6"/>
      <c r="AJ358" s="2"/>
      <c r="AK358" s="2"/>
    </row>
    <row r="359" spans="1:37" ht="12.75" customHeight="1" x14ac:dyDescent="0.2">
      <c r="A359" s="22"/>
      <c r="B359" s="22" t="s">
        <v>198</v>
      </c>
      <c r="C359" s="22" t="s">
        <v>248</v>
      </c>
      <c r="D359" s="29" t="s">
        <v>314</v>
      </c>
      <c r="E359" s="22" t="s">
        <v>105</v>
      </c>
      <c r="F359" s="7" t="s">
        <v>315</v>
      </c>
      <c r="G359" s="32" t="s">
        <v>26</v>
      </c>
      <c r="H359" s="32"/>
      <c r="O359" s="1"/>
      <c r="T359" s="18">
        <v>2</v>
      </c>
      <c r="U359" s="33">
        <v>2</v>
      </c>
      <c r="V359" s="33">
        <v>1</v>
      </c>
      <c r="W359" s="33">
        <v>6</v>
      </c>
      <c r="X359" s="33">
        <v>6</v>
      </c>
      <c r="Y359" s="6">
        <v>8</v>
      </c>
      <c r="Z359" s="33">
        <v>8</v>
      </c>
      <c r="AA359" s="33">
        <v>14</v>
      </c>
    </row>
    <row r="360" spans="1:37" s="2" customFormat="1" ht="12.75" customHeight="1" x14ac:dyDescent="0.2">
      <c r="A360" s="22"/>
      <c r="B360" s="22" t="s">
        <v>198</v>
      </c>
      <c r="C360" s="22" t="s">
        <v>248</v>
      </c>
      <c r="D360" s="29" t="s">
        <v>314</v>
      </c>
      <c r="E360" s="7"/>
      <c r="F360" s="7" t="s">
        <v>315</v>
      </c>
      <c r="G360" s="32" t="s">
        <v>26</v>
      </c>
      <c r="H360" s="32"/>
      <c r="I360" s="1"/>
      <c r="J360" s="1"/>
      <c r="K360" s="1"/>
      <c r="L360" s="1"/>
      <c r="M360" s="1"/>
      <c r="N360" s="1"/>
      <c r="O360" s="1"/>
      <c r="P360" s="33"/>
      <c r="Q360" s="33"/>
      <c r="R360" s="33">
        <v>1</v>
      </c>
      <c r="S360" s="33">
        <v>2</v>
      </c>
      <c r="T360" s="33">
        <v>6</v>
      </c>
      <c r="U360" s="33">
        <v>12</v>
      </c>
      <c r="V360" s="33">
        <v>7</v>
      </c>
      <c r="W360" s="33">
        <v>9</v>
      </c>
      <c r="X360" s="33">
        <v>6</v>
      </c>
      <c r="Y360" s="6">
        <v>5</v>
      </c>
      <c r="Z360" s="33">
        <v>8</v>
      </c>
      <c r="AA360" s="33">
        <v>9</v>
      </c>
      <c r="AB360" s="33"/>
      <c r="AC360" s="33"/>
      <c r="AD360" s="33"/>
      <c r="AE360" s="33"/>
      <c r="AF360" s="33"/>
      <c r="AJ360" s="1"/>
      <c r="AK360" s="1"/>
    </row>
    <row r="361" spans="1:37" s="2" customFormat="1" ht="12.75" customHeight="1" x14ac:dyDescent="0.2">
      <c r="A361" s="22"/>
      <c r="B361" s="22" t="s">
        <v>198</v>
      </c>
      <c r="C361" s="22" t="s">
        <v>248</v>
      </c>
      <c r="D361" s="29" t="s">
        <v>393</v>
      </c>
      <c r="E361" s="7"/>
      <c r="F361" s="7" t="s">
        <v>408</v>
      </c>
      <c r="G361" s="32" t="s">
        <v>26</v>
      </c>
      <c r="H361" s="1"/>
      <c r="I361" s="1"/>
      <c r="J361" s="1"/>
      <c r="K361" s="1"/>
      <c r="L361" s="1"/>
      <c r="M361" s="1">
        <v>2</v>
      </c>
      <c r="N361" s="1">
        <v>3</v>
      </c>
      <c r="O361" s="1"/>
      <c r="P361" s="33"/>
      <c r="Q361" s="33"/>
      <c r="R361" s="33"/>
      <c r="S361" s="33"/>
      <c r="T361" s="33"/>
      <c r="U361" s="33"/>
      <c r="V361" s="33"/>
      <c r="W361" s="33"/>
      <c r="X361" s="33"/>
      <c r="Y361" s="6"/>
      <c r="Z361" s="33"/>
      <c r="AA361" s="33"/>
      <c r="AB361" s="33"/>
      <c r="AC361" s="33"/>
      <c r="AD361" s="33"/>
      <c r="AE361" s="33"/>
      <c r="AF361" s="33"/>
      <c r="AJ361" s="1"/>
      <c r="AK361" s="1"/>
    </row>
    <row r="362" spans="1:37" s="2" customFormat="1" ht="12.75" customHeight="1" x14ac:dyDescent="0.2">
      <c r="A362" s="22"/>
      <c r="B362" s="22" t="s">
        <v>198</v>
      </c>
      <c r="C362" s="22" t="s">
        <v>248</v>
      </c>
      <c r="D362" s="7" t="s">
        <v>316</v>
      </c>
      <c r="E362" s="7" t="s">
        <v>105</v>
      </c>
      <c r="F362" s="7" t="s">
        <v>317</v>
      </c>
      <c r="G362" s="1"/>
      <c r="H362" s="1">
        <v>1</v>
      </c>
      <c r="I362" s="1">
        <v>1</v>
      </c>
      <c r="J362" s="1">
        <v>2</v>
      </c>
      <c r="K362" s="1">
        <v>2</v>
      </c>
      <c r="L362" s="1"/>
      <c r="M362" s="1">
        <v>1</v>
      </c>
      <c r="N362" s="1">
        <v>1</v>
      </c>
      <c r="O362" s="1">
        <v>1</v>
      </c>
      <c r="P362" s="33">
        <f>2+1</f>
        <v>3</v>
      </c>
      <c r="Q362" s="33"/>
      <c r="R362" s="33">
        <v>2</v>
      </c>
      <c r="S362" s="33"/>
      <c r="T362" s="33">
        <v>2</v>
      </c>
      <c r="U362" s="33"/>
      <c r="V362" s="33"/>
      <c r="W362" s="33"/>
      <c r="X362" s="33"/>
      <c r="Y362" s="6"/>
      <c r="Z362" s="33"/>
      <c r="AA362" s="33"/>
      <c r="AB362" s="33"/>
      <c r="AC362" s="33"/>
      <c r="AD362" s="33"/>
      <c r="AE362" s="33"/>
      <c r="AF362" s="33"/>
    </row>
    <row r="363" spans="1:37" s="2" customFormat="1" ht="12.75" customHeight="1" thickBot="1" x14ac:dyDescent="0.25">
      <c r="A363" s="22"/>
      <c r="B363" s="22" t="s">
        <v>198</v>
      </c>
      <c r="C363" s="22" t="s">
        <v>248</v>
      </c>
      <c r="D363" s="7" t="s">
        <v>316</v>
      </c>
      <c r="E363" s="7"/>
      <c r="F363" s="7" t="s">
        <v>317</v>
      </c>
      <c r="G363" s="1"/>
      <c r="H363" s="40">
        <v>26</v>
      </c>
      <c r="I363" s="1">
        <v>20</v>
      </c>
      <c r="J363" s="1">
        <v>20</v>
      </c>
      <c r="K363" s="1">
        <v>24</v>
      </c>
      <c r="L363" s="1">
        <v>26</v>
      </c>
      <c r="M363" s="1">
        <v>27</v>
      </c>
      <c r="N363" s="1">
        <v>23</v>
      </c>
      <c r="O363" s="1">
        <v>16</v>
      </c>
      <c r="P363" s="33">
        <v>11</v>
      </c>
      <c r="Q363" s="33"/>
      <c r="R363" s="33">
        <v>2</v>
      </c>
      <c r="S363" s="33"/>
      <c r="T363" s="33">
        <v>1</v>
      </c>
      <c r="U363" s="33"/>
      <c r="V363" s="33"/>
      <c r="W363" s="33"/>
      <c r="X363" s="33"/>
      <c r="Y363" s="6"/>
      <c r="Z363" s="33"/>
      <c r="AA363" s="33"/>
      <c r="AB363" s="33"/>
      <c r="AC363" s="33"/>
      <c r="AD363" s="33"/>
      <c r="AE363" s="33"/>
      <c r="AF363" s="33"/>
    </row>
    <row r="364" spans="1:37" ht="12.75" customHeight="1" thickTop="1" x14ac:dyDescent="0.2">
      <c r="A364" s="22"/>
      <c r="B364" s="22" t="s">
        <v>198</v>
      </c>
      <c r="C364" s="22" t="s">
        <v>248</v>
      </c>
      <c r="D364" s="27" t="s">
        <v>162</v>
      </c>
      <c r="E364" s="22" t="s">
        <v>105</v>
      </c>
      <c r="F364" s="26" t="s">
        <v>395</v>
      </c>
      <c r="H364" s="11">
        <f t="shared" ref="H364:J364" si="141">SUMIFS(H354:H363,$E354:$E363,$E364)</f>
        <v>1</v>
      </c>
      <c r="I364" s="11">
        <f t="shared" si="141"/>
        <v>1</v>
      </c>
      <c r="J364" s="11">
        <f t="shared" si="141"/>
        <v>2</v>
      </c>
      <c r="K364" s="11">
        <f t="shared" ref="K364" si="142">SUMIFS(K354:K363,$E354:$E363,$E364)</f>
        <v>2</v>
      </c>
      <c r="L364" s="11">
        <f t="shared" ref="L364" si="143">SUMIFS(L354:L363,$E354:$E363,$E364)</f>
        <v>0</v>
      </c>
      <c r="M364" s="11">
        <f t="shared" ref="M364:U364" si="144">SUMIFS(M354:M363,$E354:$E363,$E364)</f>
        <v>2</v>
      </c>
      <c r="N364" s="11">
        <f t="shared" si="144"/>
        <v>2</v>
      </c>
      <c r="O364" s="11">
        <f t="shared" si="144"/>
        <v>3</v>
      </c>
      <c r="P364" s="11">
        <f t="shared" si="144"/>
        <v>11</v>
      </c>
      <c r="Q364" s="11">
        <f t="shared" si="144"/>
        <v>6</v>
      </c>
      <c r="R364" s="11">
        <f t="shared" si="144"/>
        <v>7</v>
      </c>
      <c r="S364" s="11">
        <f t="shared" si="144"/>
        <v>4</v>
      </c>
      <c r="T364" s="11">
        <f t="shared" si="144"/>
        <v>14</v>
      </c>
      <c r="U364" s="11">
        <f t="shared" si="144"/>
        <v>12</v>
      </c>
      <c r="V364" s="11">
        <f t="shared" ref="V364:AA364" si="145">V354+V356+V359+V362</f>
        <v>5</v>
      </c>
      <c r="W364" s="11">
        <f t="shared" si="145"/>
        <v>13</v>
      </c>
      <c r="X364" s="11">
        <f t="shared" si="145"/>
        <v>17</v>
      </c>
      <c r="Y364" s="11">
        <f t="shared" si="145"/>
        <v>18</v>
      </c>
      <c r="Z364" s="11">
        <f t="shared" si="145"/>
        <v>29</v>
      </c>
      <c r="AA364" s="11">
        <f t="shared" si="145"/>
        <v>46</v>
      </c>
      <c r="AJ364" s="2"/>
      <c r="AK364" s="2"/>
    </row>
    <row r="365" spans="1:37" s="2" customFormat="1" ht="12.75" customHeight="1" x14ac:dyDescent="0.2">
      <c r="A365" s="22"/>
      <c r="B365" s="22" t="s">
        <v>198</v>
      </c>
      <c r="C365" s="22" t="s">
        <v>248</v>
      </c>
      <c r="D365" s="22"/>
      <c r="E365" s="22"/>
      <c r="F365" s="26" t="s">
        <v>396</v>
      </c>
      <c r="G365" s="1"/>
      <c r="H365" s="17">
        <f t="shared" ref="H365:J365" si="146">SUMIFS(H354:H363,$E354:$E363,"")</f>
        <v>26</v>
      </c>
      <c r="I365" s="17">
        <f t="shared" si="146"/>
        <v>20</v>
      </c>
      <c r="J365" s="17">
        <f t="shared" si="146"/>
        <v>22</v>
      </c>
      <c r="K365" s="17">
        <f t="shared" ref="K365" si="147">SUMIFS(K354:K363,$E354:$E363,"")</f>
        <v>29</v>
      </c>
      <c r="L365" s="17">
        <f t="shared" ref="L365" si="148">SUMIFS(L354:L363,$E354:$E363,"")</f>
        <v>28</v>
      </c>
      <c r="M365" s="17">
        <f t="shared" ref="M365:U365" si="149">SUMIFS(M354:M363,$E354:$E363,"")</f>
        <v>34</v>
      </c>
      <c r="N365" s="17">
        <f t="shared" si="149"/>
        <v>28</v>
      </c>
      <c r="O365" s="17">
        <f t="shared" si="149"/>
        <v>22</v>
      </c>
      <c r="P365" s="17">
        <f t="shared" si="149"/>
        <v>23</v>
      </c>
      <c r="Q365" s="17">
        <f t="shared" si="149"/>
        <v>12</v>
      </c>
      <c r="R365" s="17">
        <f t="shared" si="149"/>
        <v>13</v>
      </c>
      <c r="S365" s="17">
        <f t="shared" si="149"/>
        <v>8</v>
      </c>
      <c r="T365" s="17">
        <f t="shared" si="149"/>
        <v>22</v>
      </c>
      <c r="U365" s="17">
        <f t="shared" si="149"/>
        <v>22</v>
      </c>
      <c r="V365" s="17">
        <f t="shared" ref="V365:AA365" si="150">V355+V357+V358+V360+V363</f>
        <v>18</v>
      </c>
      <c r="W365" s="17">
        <f t="shared" si="150"/>
        <v>16</v>
      </c>
      <c r="X365" s="17">
        <f t="shared" si="150"/>
        <v>11</v>
      </c>
      <c r="Y365" s="17">
        <f t="shared" si="150"/>
        <v>14</v>
      </c>
      <c r="Z365" s="17">
        <f t="shared" si="150"/>
        <v>25</v>
      </c>
      <c r="AA365" s="17">
        <f t="shared" si="150"/>
        <v>20</v>
      </c>
      <c r="AB365" s="33"/>
      <c r="AC365" s="33"/>
      <c r="AD365" s="33"/>
      <c r="AE365" s="33"/>
      <c r="AF365" s="33"/>
      <c r="AJ365" s="1"/>
      <c r="AK365" s="1"/>
    </row>
    <row r="366" spans="1:37" ht="12.75" customHeight="1" x14ac:dyDescent="0.2">
      <c r="A366" s="22"/>
      <c r="B366" s="22"/>
      <c r="C366" s="22"/>
      <c r="D366" s="22"/>
      <c r="E366" s="22"/>
      <c r="F366" s="22"/>
      <c r="O366" s="1"/>
      <c r="T366" s="17"/>
      <c r="U366" s="17"/>
      <c r="V366" s="17"/>
      <c r="W366" s="17"/>
      <c r="X366" s="17"/>
      <c r="Y366" s="6"/>
      <c r="AJ366" s="2"/>
      <c r="AK366" s="2"/>
    </row>
    <row r="367" spans="1:37" ht="12.75" customHeight="1" x14ac:dyDescent="0.2">
      <c r="A367" s="22"/>
      <c r="B367" s="22" t="s">
        <v>198</v>
      </c>
      <c r="C367" s="22" t="s">
        <v>271</v>
      </c>
      <c r="D367" s="7" t="s">
        <v>246</v>
      </c>
      <c r="E367" s="7"/>
      <c r="F367" s="22" t="s">
        <v>421</v>
      </c>
      <c r="I367" s="1">
        <v>1</v>
      </c>
      <c r="J367" s="1">
        <v>1</v>
      </c>
      <c r="K367" s="1">
        <v>1</v>
      </c>
      <c r="O367" s="1"/>
      <c r="T367" s="17"/>
      <c r="U367" s="17"/>
      <c r="V367" s="17"/>
      <c r="W367" s="17"/>
      <c r="X367" s="17"/>
      <c r="Y367" s="6"/>
      <c r="AJ367" s="2"/>
      <c r="AK367" s="2"/>
    </row>
    <row r="368" spans="1:37" s="2" customFormat="1" ht="12.75" customHeight="1" x14ac:dyDescent="0.2">
      <c r="A368" s="22"/>
      <c r="B368" s="22" t="s">
        <v>198</v>
      </c>
      <c r="C368" s="22" t="s">
        <v>271</v>
      </c>
      <c r="D368" s="7" t="s">
        <v>402</v>
      </c>
      <c r="E368" s="7"/>
      <c r="F368" s="7" t="s">
        <v>405</v>
      </c>
      <c r="G368" s="1"/>
      <c r="H368" s="1">
        <v>40</v>
      </c>
      <c r="I368" s="1">
        <v>38</v>
      </c>
      <c r="J368" s="1">
        <v>36</v>
      </c>
      <c r="K368" s="1">
        <v>32</v>
      </c>
      <c r="L368" s="1">
        <v>20</v>
      </c>
      <c r="M368" s="1">
        <v>4</v>
      </c>
      <c r="N368" s="1"/>
      <c r="O368" s="1"/>
      <c r="P368" s="33"/>
      <c r="Q368" s="33"/>
      <c r="R368" s="33"/>
      <c r="S368" s="33"/>
      <c r="T368" s="33"/>
      <c r="U368" s="33"/>
      <c r="V368" s="33"/>
      <c r="W368" s="33"/>
      <c r="X368" s="33"/>
      <c r="Y368" s="6"/>
      <c r="Z368" s="33"/>
      <c r="AA368" s="33"/>
      <c r="AB368" s="33"/>
      <c r="AC368" s="33"/>
      <c r="AD368" s="33"/>
      <c r="AE368" s="33"/>
      <c r="AF368" s="33"/>
    </row>
    <row r="369" spans="1:37" ht="12.75" customHeight="1" x14ac:dyDescent="0.2">
      <c r="A369" s="22"/>
      <c r="B369" s="22"/>
      <c r="C369" s="22"/>
      <c r="D369" s="22"/>
      <c r="E369" s="22"/>
      <c r="F369" s="22"/>
      <c r="O369" s="1"/>
      <c r="T369" s="17"/>
      <c r="U369" s="17"/>
      <c r="V369" s="17"/>
      <c r="W369" s="17"/>
      <c r="X369" s="17"/>
      <c r="Y369" s="6"/>
      <c r="AJ369" s="2"/>
      <c r="AK369" s="2"/>
    </row>
    <row r="370" spans="1:37" ht="12.75" customHeight="1" x14ac:dyDescent="0.2">
      <c r="A370" s="22"/>
      <c r="B370" s="22" t="s">
        <v>209</v>
      </c>
      <c r="C370" s="22" t="s">
        <v>243</v>
      </c>
      <c r="D370" s="1" t="s">
        <v>246</v>
      </c>
      <c r="F370" s="22" t="s">
        <v>318</v>
      </c>
      <c r="N370" s="1">
        <v>1</v>
      </c>
      <c r="O370" s="1">
        <v>1</v>
      </c>
      <c r="P370" s="33">
        <v>2</v>
      </c>
      <c r="R370" s="33">
        <v>2</v>
      </c>
      <c r="S370" s="33">
        <v>1</v>
      </c>
      <c r="T370" s="18">
        <v>2</v>
      </c>
      <c r="U370" s="18">
        <v>1</v>
      </c>
      <c r="V370" s="18"/>
      <c r="W370" s="18"/>
      <c r="X370" s="18"/>
      <c r="Y370" s="6"/>
    </row>
    <row r="371" spans="1:37" ht="12.75" customHeight="1" x14ac:dyDescent="0.2">
      <c r="A371" s="22"/>
      <c r="B371" s="22" t="s">
        <v>209</v>
      </c>
      <c r="C371" s="22" t="s">
        <v>243</v>
      </c>
      <c r="D371" s="22" t="s">
        <v>212</v>
      </c>
      <c r="E371" s="22" t="s">
        <v>105</v>
      </c>
      <c r="F371" s="22" t="s">
        <v>213</v>
      </c>
      <c r="O371" s="1"/>
      <c r="T371" s="18"/>
      <c r="U371" s="18"/>
      <c r="V371" s="18"/>
      <c r="W371" s="18"/>
      <c r="X371" s="18"/>
      <c r="Y371" s="6">
        <v>1</v>
      </c>
      <c r="Z371" s="33">
        <v>6</v>
      </c>
      <c r="AA371" s="33">
        <v>5</v>
      </c>
    </row>
    <row r="372" spans="1:37" ht="12.75" customHeight="1" x14ac:dyDescent="0.2">
      <c r="A372" s="22"/>
      <c r="B372" s="22" t="s">
        <v>209</v>
      </c>
      <c r="C372" s="22" t="s">
        <v>243</v>
      </c>
      <c r="D372" s="22" t="s">
        <v>212</v>
      </c>
      <c r="E372" s="22"/>
      <c r="F372" s="22" t="s">
        <v>213</v>
      </c>
      <c r="H372" s="1">
        <v>12</v>
      </c>
      <c r="I372" s="1">
        <v>11</v>
      </c>
      <c r="J372" s="1">
        <v>14</v>
      </c>
      <c r="K372" s="1">
        <v>22</v>
      </c>
      <c r="L372" s="1">
        <v>23</v>
      </c>
      <c r="M372" s="1">
        <v>25</v>
      </c>
      <c r="N372" s="1">
        <v>50</v>
      </c>
      <c r="O372" s="1">
        <v>44</v>
      </c>
      <c r="P372" s="33">
        <v>42</v>
      </c>
      <c r="Q372" s="33">
        <v>35</v>
      </c>
      <c r="R372" s="33">
        <v>36</v>
      </c>
      <c r="S372" s="33">
        <v>34</v>
      </c>
      <c r="T372" s="17">
        <v>44</v>
      </c>
      <c r="U372" s="17">
        <v>45</v>
      </c>
      <c r="V372" s="17">
        <v>43</v>
      </c>
      <c r="W372" s="17">
        <v>40</v>
      </c>
      <c r="X372" s="17">
        <v>36</v>
      </c>
      <c r="Y372" s="6">
        <v>39</v>
      </c>
      <c r="Z372" s="33">
        <v>30</v>
      </c>
      <c r="AA372" s="33">
        <v>28</v>
      </c>
    </row>
    <row r="373" spans="1:37" ht="12.75" customHeight="1" x14ac:dyDescent="0.2">
      <c r="A373" s="22"/>
      <c r="B373" s="22" t="s">
        <v>209</v>
      </c>
      <c r="C373" s="22" t="s">
        <v>243</v>
      </c>
      <c r="D373" s="22" t="s">
        <v>215</v>
      </c>
      <c r="E373" s="22"/>
      <c r="F373" s="22" t="s">
        <v>407</v>
      </c>
      <c r="H373" s="1">
        <v>17</v>
      </c>
      <c r="I373" s="1">
        <v>20</v>
      </c>
      <c r="J373" s="1">
        <v>22</v>
      </c>
      <c r="K373" s="1">
        <v>21</v>
      </c>
      <c r="L373" s="1">
        <v>27</v>
      </c>
      <c r="M373" s="1">
        <v>21</v>
      </c>
      <c r="O373" s="1"/>
      <c r="T373" s="17"/>
      <c r="U373" s="17"/>
      <c r="V373" s="17"/>
      <c r="W373" s="17"/>
      <c r="X373" s="17"/>
      <c r="Y373" s="6"/>
    </row>
    <row r="374" spans="1:37" ht="12.75" customHeight="1" x14ac:dyDescent="0.2">
      <c r="A374" s="22"/>
      <c r="B374" s="22" t="s">
        <v>209</v>
      </c>
      <c r="C374" s="22" t="s">
        <v>248</v>
      </c>
      <c r="D374" s="22" t="s">
        <v>319</v>
      </c>
      <c r="E374" s="22" t="s">
        <v>105</v>
      </c>
      <c r="F374" s="22" t="s">
        <v>320</v>
      </c>
      <c r="G374" s="32" t="s">
        <v>26</v>
      </c>
      <c r="L374" s="1">
        <v>1</v>
      </c>
      <c r="O374" s="1"/>
      <c r="P374" s="33">
        <v>4</v>
      </c>
      <c r="Q374" s="33">
        <v>7</v>
      </c>
      <c r="R374" s="33">
        <v>1</v>
      </c>
      <c r="S374" s="33">
        <v>1</v>
      </c>
      <c r="T374" s="33">
        <v>3</v>
      </c>
      <c r="V374" s="33">
        <v>2</v>
      </c>
      <c r="W374" s="33">
        <v>2</v>
      </c>
      <c r="X374" s="33">
        <v>5</v>
      </c>
      <c r="Y374" s="6">
        <v>3</v>
      </c>
      <c r="Z374" s="33">
        <v>5</v>
      </c>
      <c r="AA374" s="33">
        <v>7</v>
      </c>
    </row>
    <row r="375" spans="1:37" ht="12.75" customHeight="1" x14ac:dyDescent="0.2">
      <c r="A375" s="22"/>
      <c r="B375" s="22" t="s">
        <v>209</v>
      </c>
      <c r="C375" s="22" t="s">
        <v>248</v>
      </c>
      <c r="D375" s="22" t="s">
        <v>319</v>
      </c>
      <c r="E375" s="22"/>
      <c r="F375" s="22" t="s">
        <v>320</v>
      </c>
      <c r="G375" s="32" t="s">
        <v>26</v>
      </c>
      <c r="M375" s="1">
        <v>1</v>
      </c>
      <c r="N375" s="1">
        <v>2</v>
      </c>
      <c r="O375" s="1">
        <v>4</v>
      </c>
      <c r="P375" s="33">
        <v>8</v>
      </c>
      <c r="Q375" s="33">
        <v>6</v>
      </c>
      <c r="R375" s="33">
        <v>6</v>
      </c>
      <c r="S375" s="33">
        <v>6</v>
      </c>
      <c r="T375" s="17">
        <v>7</v>
      </c>
      <c r="U375" s="17">
        <v>11</v>
      </c>
      <c r="V375" s="17">
        <v>9</v>
      </c>
      <c r="W375" s="17">
        <v>8</v>
      </c>
      <c r="X375" s="17">
        <v>8</v>
      </c>
      <c r="Y375" s="6">
        <v>11</v>
      </c>
      <c r="Z375" s="33">
        <v>17</v>
      </c>
      <c r="AA375" s="33">
        <v>15</v>
      </c>
    </row>
    <row r="376" spans="1:37" ht="12.75" customHeight="1" x14ac:dyDescent="0.2">
      <c r="A376" s="22"/>
      <c r="B376" s="22" t="s">
        <v>209</v>
      </c>
      <c r="C376" s="22" t="s">
        <v>241</v>
      </c>
      <c r="D376" s="22" t="s">
        <v>321</v>
      </c>
      <c r="E376" s="22"/>
      <c r="F376" s="22" t="s">
        <v>409</v>
      </c>
      <c r="H376" s="1">
        <v>15</v>
      </c>
      <c r="I376" s="1">
        <v>14</v>
      </c>
      <c r="J376" s="1">
        <v>14</v>
      </c>
      <c r="K376" s="1">
        <v>9</v>
      </c>
      <c r="L376" s="1">
        <v>14</v>
      </c>
      <c r="M376" s="1">
        <v>18</v>
      </c>
      <c r="N376" s="1">
        <v>24</v>
      </c>
      <c r="O376" s="1">
        <v>24</v>
      </c>
      <c r="P376" s="33">
        <v>17</v>
      </c>
      <c r="T376" s="17"/>
      <c r="U376" s="17"/>
      <c r="V376" s="17"/>
      <c r="W376" s="17"/>
      <c r="X376" s="17"/>
      <c r="Y376" s="6"/>
    </row>
    <row r="377" spans="1:37" ht="12.75" customHeight="1" x14ac:dyDescent="0.2">
      <c r="A377" s="22"/>
      <c r="B377" s="22"/>
      <c r="C377" s="22"/>
      <c r="D377" s="22"/>
      <c r="E377" s="22"/>
      <c r="F377" s="22"/>
      <c r="O377" s="1"/>
      <c r="Y377" s="6"/>
    </row>
    <row r="378" spans="1:37" ht="12.75" customHeight="1" x14ac:dyDescent="0.2">
      <c r="A378" s="22"/>
      <c r="B378" s="22" t="s">
        <v>217</v>
      </c>
      <c r="C378" s="22" t="s">
        <v>243</v>
      </c>
      <c r="D378" s="22" t="s">
        <v>322</v>
      </c>
      <c r="E378" s="22"/>
      <c r="F378" s="22" t="s">
        <v>323</v>
      </c>
      <c r="O378" s="1"/>
      <c r="Q378" s="33">
        <v>4</v>
      </c>
      <c r="R378" s="33">
        <v>15</v>
      </c>
      <c r="S378" s="33">
        <v>28</v>
      </c>
      <c r="T378" s="33">
        <v>33</v>
      </c>
      <c r="U378" s="33">
        <v>26</v>
      </c>
      <c r="V378" s="33">
        <v>18</v>
      </c>
      <c r="Y378" s="6"/>
    </row>
    <row r="379" spans="1:37" ht="12.75" customHeight="1" x14ac:dyDescent="0.2">
      <c r="A379" s="22"/>
      <c r="B379" s="22" t="s">
        <v>217</v>
      </c>
      <c r="C379" s="22" t="s">
        <v>243</v>
      </c>
      <c r="D379" s="22" t="s">
        <v>324</v>
      </c>
      <c r="E379" s="22"/>
      <c r="F379" s="22" t="s">
        <v>325</v>
      </c>
      <c r="K379" s="1">
        <v>2</v>
      </c>
      <c r="L379" s="1">
        <v>7</v>
      </c>
      <c r="M379" s="1">
        <v>7</v>
      </c>
      <c r="N379" s="1">
        <v>9</v>
      </c>
      <c r="O379" s="1">
        <v>5</v>
      </c>
      <c r="P379" s="33">
        <v>4</v>
      </c>
      <c r="Q379" s="33">
        <v>9</v>
      </c>
      <c r="R379" s="33">
        <v>5</v>
      </c>
      <c r="S379" s="33">
        <v>4</v>
      </c>
      <c r="T379" s="33">
        <v>8</v>
      </c>
      <c r="U379" s="33">
        <v>9</v>
      </c>
      <c r="V379" s="33">
        <v>6</v>
      </c>
      <c r="Y379" s="6"/>
    </row>
    <row r="380" spans="1:37" ht="12.75" customHeight="1" x14ac:dyDescent="0.2">
      <c r="A380" s="22"/>
      <c r="B380" s="22" t="s">
        <v>217</v>
      </c>
      <c r="C380" s="22" t="s">
        <v>243</v>
      </c>
      <c r="D380" s="22" t="s">
        <v>218</v>
      </c>
      <c r="E380" s="22"/>
      <c r="F380" s="22" t="s">
        <v>422</v>
      </c>
      <c r="J380" s="1">
        <v>1</v>
      </c>
      <c r="O380" s="1"/>
      <c r="Y380" s="6"/>
    </row>
    <row r="381" spans="1:37" ht="12" customHeight="1" x14ac:dyDescent="0.2">
      <c r="A381" s="22"/>
      <c r="B381" s="22" t="s">
        <v>217</v>
      </c>
      <c r="C381" s="22" t="s">
        <v>243</v>
      </c>
      <c r="D381" s="22" t="s">
        <v>218</v>
      </c>
      <c r="E381" s="22"/>
      <c r="F381" s="22" t="s">
        <v>217</v>
      </c>
      <c r="H381" s="1">
        <v>23</v>
      </c>
      <c r="I381" s="1">
        <v>14</v>
      </c>
      <c r="J381" s="1">
        <v>17</v>
      </c>
      <c r="K381" s="1">
        <v>37</v>
      </c>
      <c r="L381" s="1">
        <v>34</v>
      </c>
      <c r="M381" s="1">
        <v>31</v>
      </c>
      <c r="N381" s="1">
        <v>36</v>
      </c>
      <c r="O381" s="1">
        <v>84</v>
      </c>
      <c r="P381" s="33">
        <v>64</v>
      </c>
      <c r="Q381" s="33">
        <v>55</v>
      </c>
      <c r="R381" s="33">
        <v>58</v>
      </c>
      <c r="S381" s="33">
        <v>49</v>
      </c>
      <c r="T381" s="33">
        <v>57</v>
      </c>
      <c r="U381" s="33">
        <v>56</v>
      </c>
      <c r="V381" s="33">
        <v>81</v>
      </c>
      <c r="W381" s="33">
        <v>66</v>
      </c>
      <c r="X381" s="33">
        <v>37</v>
      </c>
      <c r="Y381" s="6">
        <v>14</v>
      </c>
    </row>
    <row r="382" spans="1:37" ht="12" customHeight="1" x14ac:dyDescent="0.2">
      <c r="A382" s="22"/>
      <c r="B382" s="22" t="s">
        <v>217</v>
      </c>
      <c r="C382" s="22" t="s">
        <v>243</v>
      </c>
      <c r="D382" s="22" t="s">
        <v>218</v>
      </c>
      <c r="E382" s="22"/>
      <c r="F382" s="22" t="s">
        <v>392</v>
      </c>
      <c r="H382" s="1">
        <v>29</v>
      </c>
      <c r="I382" s="1">
        <v>30</v>
      </c>
      <c r="J382" s="1">
        <v>43</v>
      </c>
      <c r="K382" s="1">
        <v>49</v>
      </c>
      <c r="L382" s="1">
        <v>34</v>
      </c>
      <c r="M382" s="1">
        <v>36</v>
      </c>
      <c r="N382" s="1">
        <v>37</v>
      </c>
      <c r="O382" s="1"/>
      <c r="Y382" s="6"/>
    </row>
    <row r="383" spans="1:37" ht="12.75" customHeight="1" thickBot="1" x14ac:dyDescent="0.25">
      <c r="A383" s="22"/>
      <c r="B383" s="22"/>
      <c r="C383" s="49"/>
      <c r="D383" s="22"/>
      <c r="E383" s="51"/>
      <c r="F383" s="22"/>
      <c r="H383" s="40"/>
      <c r="N383" s="40"/>
      <c r="O383" s="40"/>
      <c r="Y383" s="6"/>
    </row>
    <row r="384" spans="1:37" ht="12.75" customHeight="1" thickTop="1" x14ac:dyDescent="0.2">
      <c r="A384" s="24" t="s">
        <v>326</v>
      </c>
      <c r="B384" s="25"/>
      <c r="C384" s="22"/>
      <c r="D384" s="24"/>
      <c r="E384" s="51"/>
      <c r="F384" s="26"/>
      <c r="H384" s="11">
        <f>SUM(H339:H347,H349:H363,H366:H383)</f>
        <v>307</v>
      </c>
      <c r="I384" s="11">
        <f>SUM(I339:I347,I349:I363,I366:I383)</f>
        <v>270</v>
      </c>
      <c r="J384" s="11">
        <f>SUM(J339:J347,J349:J363,J366:J383)</f>
        <v>281</v>
      </c>
      <c r="K384" s="11">
        <f>SUM(K339:K347,K349:K363,K366:K383)</f>
        <v>303</v>
      </c>
      <c r="L384" s="11">
        <f>SUM(L340:L347,L351:L363,L368:L382)</f>
        <v>282</v>
      </c>
      <c r="M384" s="11">
        <f>SUM(M340:M347,M351:M363,M368:M382)</f>
        <v>273</v>
      </c>
      <c r="N384" s="11">
        <f>SUM(N340:N347,N351:N363,N370:N382)</f>
        <v>307</v>
      </c>
      <c r="O384" s="11">
        <f t="shared" ref="O384:AA384" si="151">SUM(O340:O347,O351:O363,O370:O381)</f>
        <v>324</v>
      </c>
      <c r="P384" s="11">
        <f t="shared" si="151"/>
        <v>312</v>
      </c>
      <c r="Q384" s="11">
        <f t="shared" si="151"/>
        <v>286</v>
      </c>
      <c r="R384" s="11">
        <f t="shared" si="151"/>
        <v>307</v>
      </c>
      <c r="S384" s="11">
        <f t="shared" si="151"/>
        <v>296</v>
      </c>
      <c r="T384" s="11">
        <f t="shared" si="151"/>
        <v>354</v>
      </c>
      <c r="U384" s="11">
        <f t="shared" si="151"/>
        <v>334</v>
      </c>
      <c r="V384" s="11">
        <f t="shared" si="151"/>
        <v>332</v>
      </c>
      <c r="W384" s="11">
        <f t="shared" si="151"/>
        <v>302</v>
      </c>
      <c r="X384" s="11">
        <f t="shared" si="151"/>
        <v>257</v>
      </c>
      <c r="Y384" s="11">
        <f t="shared" si="151"/>
        <v>243</v>
      </c>
      <c r="Z384" s="11">
        <f t="shared" si="151"/>
        <v>255</v>
      </c>
      <c r="AA384" s="11">
        <f t="shared" si="151"/>
        <v>254</v>
      </c>
    </row>
    <row r="385" spans="1:37" ht="12.75" customHeight="1" x14ac:dyDescent="0.2">
      <c r="A385" s="22"/>
      <c r="B385" s="22"/>
      <c r="C385" s="22"/>
      <c r="D385" s="22"/>
      <c r="E385" s="22"/>
      <c r="F385" s="22"/>
      <c r="O385" s="1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37" ht="12" customHeight="1" x14ac:dyDescent="0.2">
      <c r="A386" s="22"/>
      <c r="B386" s="22"/>
      <c r="C386" s="22"/>
      <c r="D386" s="22"/>
      <c r="E386" s="22"/>
      <c r="F386" s="22"/>
      <c r="O386" s="1"/>
    </row>
    <row r="387" spans="1:37" ht="12.75" customHeight="1" x14ac:dyDescent="0.2">
      <c r="A387" s="22"/>
      <c r="B387" s="22"/>
      <c r="C387" s="22"/>
      <c r="D387" s="27" t="s">
        <v>246</v>
      </c>
      <c r="E387" s="22"/>
      <c r="F387" s="26" t="s">
        <v>327</v>
      </c>
      <c r="H387" s="36">
        <f>H301+H310+H367</f>
        <v>3</v>
      </c>
      <c r="I387" s="36">
        <f>I301+I310+I367</f>
        <v>6</v>
      </c>
      <c r="J387" s="36">
        <f>J301+J310+J367</f>
        <v>2</v>
      </c>
      <c r="K387" s="36">
        <f>K301+K310+K367</f>
        <v>2</v>
      </c>
      <c r="L387" s="36">
        <f t="shared" ref="L387:AA387" si="152">L301+L310</f>
        <v>4</v>
      </c>
      <c r="M387" s="36">
        <f t="shared" si="152"/>
        <v>3</v>
      </c>
      <c r="N387" s="36">
        <f t="shared" si="152"/>
        <v>3</v>
      </c>
      <c r="O387" s="36">
        <f t="shared" si="152"/>
        <v>3</v>
      </c>
      <c r="P387" s="36">
        <f t="shared" si="152"/>
        <v>4</v>
      </c>
      <c r="Q387" s="36">
        <f t="shared" si="152"/>
        <v>4</v>
      </c>
      <c r="R387" s="36">
        <f t="shared" si="152"/>
        <v>4</v>
      </c>
      <c r="S387" s="36">
        <f t="shared" si="152"/>
        <v>8</v>
      </c>
      <c r="T387" s="36">
        <f t="shared" si="152"/>
        <v>15</v>
      </c>
      <c r="U387" s="36">
        <f t="shared" si="152"/>
        <v>18</v>
      </c>
      <c r="V387" s="36">
        <f t="shared" si="152"/>
        <v>19</v>
      </c>
      <c r="W387" s="36">
        <f t="shared" si="152"/>
        <v>6</v>
      </c>
      <c r="X387" s="36">
        <f t="shared" si="152"/>
        <v>0</v>
      </c>
      <c r="Y387" s="36">
        <f t="shared" si="152"/>
        <v>0</v>
      </c>
      <c r="Z387" s="36">
        <f t="shared" si="152"/>
        <v>0</v>
      </c>
      <c r="AA387" s="36">
        <f t="shared" si="152"/>
        <v>0</v>
      </c>
    </row>
    <row r="388" spans="1:37" ht="12.75" customHeight="1" x14ac:dyDescent="0.2">
      <c r="A388" s="22"/>
      <c r="B388" s="22"/>
      <c r="C388" s="22"/>
      <c r="D388" s="27" t="s">
        <v>162</v>
      </c>
      <c r="E388" s="22" t="s">
        <v>105</v>
      </c>
      <c r="F388" s="26" t="s">
        <v>220</v>
      </c>
      <c r="H388" s="36">
        <f t="shared" ref="H388:AA388" si="153">H302+H308+H311+H324+H326+H331+H329+H333+H364+H374</f>
        <v>72</v>
      </c>
      <c r="I388" s="36">
        <f t="shared" si="153"/>
        <v>83</v>
      </c>
      <c r="J388" s="36">
        <f t="shared" si="153"/>
        <v>51</v>
      </c>
      <c r="K388" s="36">
        <f t="shared" si="153"/>
        <v>58</v>
      </c>
      <c r="L388" s="36">
        <f t="shared" si="153"/>
        <v>17</v>
      </c>
      <c r="M388" s="36">
        <f t="shared" si="153"/>
        <v>12</v>
      </c>
      <c r="N388" s="36">
        <f t="shared" si="153"/>
        <v>19</v>
      </c>
      <c r="O388" s="36">
        <f t="shared" si="153"/>
        <v>26</v>
      </c>
      <c r="P388" s="36">
        <f t="shared" si="153"/>
        <v>49</v>
      </c>
      <c r="Q388" s="36">
        <f t="shared" si="153"/>
        <v>36</v>
      </c>
      <c r="R388" s="36">
        <f t="shared" si="153"/>
        <v>47</v>
      </c>
      <c r="S388" s="36">
        <f t="shared" si="153"/>
        <v>64</v>
      </c>
      <c r="T388" s="36">
        <f t="shared" si="153"/>
        <v>90</v>
      </c>
      <c r="U388" s="36">
        <f t="shared" si="153"/>
        <v>112</v>
      </c>
      <c r="V388" s="36">
        <f t="shared" si="153"/>
        <v>80</v>
      </c>
      <c r="W388" s="36">
        <f t="shared" si="153"/>
        <v>84</v>
      </c>
      <c r="X388" s="36">
        <f t="shared" si="153"/>
        <v>101</v>
      </c>
      <c r="Y388" s="36">
        <f t="shared" si="153"/>
        <v>103</v>
      </c>
      <c r="Z388" s="36">
        <f t="shared" si="153"/>
        <v>120</v>
      </c>
      <c r="AA388" s="36">
        <f t="shared" si="153"/>
        <v>183</v>
      </c>
    </row>
    <row r="389" spans="1:37" ht="12.75" customHeight="1" thickBot="1" x14ac:dyDescent="0.25">
      <c r="A389" s="22"/>
      <c r="B389" s="22"/>
      <c r="C389" s="22"/>
      <c r="D389" s="22"/>
      <c r="E389" s="22"/>
      <c r="F389" s="26" t="s">
        <v>221</v>
      </c>
      <c r="H389" s="46">
        <f t="shared" ref="H389:Q389" si="154">H390-SUM(H388,H387)</f>
        <v>450</v>
      </c>
      <c r="I389" s="6">
        <f t="shared" si="154"/>
        <v>317</v>
      </c>
      <c r="J389" s="6">
        <f t="shared" ref="J389" si="155">J390-SUM(J388,J387)</f>
        <v>264</v>
      </c>
      <c r="K389" s="6">
        <f t="shared" ref="K389" si="156">K390-SUM(K388,K387)</f>
        <v>193</v>
      </c>
      <c r="L389" s="6">
        <f t="shared" ref="L389" si="157">L390-SUM(L388,L387)</f>
        <v>151</v>
      </c>
      <c r="M389" s="6">
        <f t="shared" si="154"/>
        <v>160</v>
      </c>
      <c r="N389" s="6">
        <f t="shared" si="154"/>
        <v>182</v>
      </c>
      <c r="O389" s="6">
        <f t="shared" si="154"/>
        <v>227</v>
      </c>
      <c r="P389" s="6">
        <f t="shared" si="154"/>
        <v>270</v>
      </c>
      <c r="Q389" s="6">
        <f t="shared" si="154"/>
        <v>280</v>
      </c>
      <c r="R389" s="6">
        <f t="shared" ref="R389:V389" si="158">R390-SUM(R388,R387)</f>
        <v>329</v>
      </c>
      <c r="S389" s="6">
        <f t="shared" si="158"/>
        <v>390</v>
      </c>
      <c r="T389" s="6">
        <f t="shared" si="158"/>
        <v>497</v>
      </c>
      <c r="U389" s="6">
        <f t="shared" si="158"/>
        <v>545</v>
      </c>
      <c r="V389" s="6">
        <f t="shared" si="158"/>
        <v>548</v>
      </c>
      <c r="W389" s="6">
        <f t="shared" ref="W389" si="159">W390-SUM(W388,W387)</f>
        <v>526</v>
      </c>
      <c r="X389" s="6">
        <f t="shared" ref="X389" si="160">X390-SUM(X388,X387)</f>
        <v>562</v>
      </c>
      <c r="Y389" s="6">
        <f t="shared" ref="Y389" si="161">Y390-SUM(Y388,Y387)</f>
        <v>618</v>
      </c>
      <c r="Z389" s="6">
        <f t="shared" ref="Z389" si="162">Z390-SUM(Z388,Z387)</f>
        <v>742</v>
      </c>
      <c r="AA389" s="6">
        <f t="shared" ref="AA389" si="163">AA390-SUM(AA388,AA387)</f>
        <v>707</v>
      </c>
    </row>
    <row r="390" spans="1:37" ht="12.75" customHeight="1" thickTop="1" x14ac:dyDescent="0.2">
      <c r="A390" s="22"/>
      <c r="B390" s="22"/>
      <c r="C390" s="22"/>
      <c r="D390" s="24" t="s">
        <v>398</v>
      </c>
      <c r="E390" s="25"/>
      <c r="F390" s="25"/>
      <c r="H390" s="11">
        <f>SUM(H304,H308:H312,H324:H327,H335,H343:H343,H348,H364:H365,H367:H368,H374:H375)</f>
        <v>525</v>
      </c>
      <c r="I390" s="11">
        <f>SUM(I304,I308:I312,I324:I327,I335,I343:I343,I348,I364:I365,I367:I368,I374:I375)</f>
        <v>406</v>
      </c>
      <c r="J390" s="11">
        <f>SUM(J304,J308:J312,J324:J327,J335,J343:J343,J348,J364:J365,J367:J368,J374:J375)</f>
        <v>317</v>
      </c>
      <c r="K390" s="11">
        <f>SUM(K304,K308:K312,K324:K327,K335,K343:K343,K348,K364:K365,K367:K368,K374:K375)</f>
        <v>253</v>
      </c>
      <c r="L390" s="11">
        <f>SUM(L304,L308:L312,L324:L327,L335,L343:L343,L348,L364:L365,L368:L368,L374:L375)</f>
        <v>172</v>
      </c>
      <c r="M390" s="11">
        <f>SUM(M304,M308:M312,M324:M327,M335,M343:M343,M348,M364:M365,M368:M368,M374:M375)</f>
        <v>175</v>
      </c>
      <c r="N390" s="11">
        <f t="shared" ref="N390:AA390" si="164">SUM(N304,N308:N312,N324:N327,N335,N343:N343,N348,N364:N365,N374:N375)</f>
        <v>204</v>
      </c>
      <c r="O390" s="11">
        <f t="shared" si="164"/>
        <v>256</v>
      </c>
      <c r="P390" s="11">
        <f t="shared" si="164"/>
        <v>323</v>
      </c>
      <c r="Q390" s="11">
        <f t="shared" si="164"/>
        <v>320</v>
      </c>
      <c r="R390" s="11">
        <f t="shared" si="164"/>
        <v>380</v>
      </c>
      <c r="S390" s="11">
        <f t="shared" si="164"/>
        <v>462</v>
      </c>
      <c r="T390" s="11">
        <f t="shared" si="164"/>
        <v>602</v>
      </c>
      <c r="U390" s="11">
        <f t="shared" si="164"/>
        <v>675</v>
      </c>
      <c r="V390" s="11">
        <f t="shared" si="164"/>
        <v>647</v>
      </c>
      <c r="W390" s="11">
        <f t="shared" si="164"/>
        <v>616</v>
      </c>
      <c r="X390" s="11">
        <f t="shared" si="164"/>
        <v>663</v>
      </c>
      <c r="Y390" s="11">
        <f t="shared" si="164"/>
        <v>721</v>
      </c>
      <c r="Z390" s="11">
        <f t="shared" si="164"/>
        <v>862</v>
      </c>
      <c r="AA390" s="11">
        <f t="shared" si="164"/>
        <v>890</v>
      </c>
    </row>
    <row r="391" spans="1:37" ht="12.75" customHeight="1" x14ac:dyDescent="0.2">
      <c r="A391" s="22"/>
      <c r="B391" s="22"/>
      <c r="C391" s="22"/>
      <c r="D391" s="27" t="s">
        <v>246</v>
      </c>
      <c r="E391" s="22"/>
      <c r="F391" s="26" t="s">
        <v>328</v>
      </c>
      <c r="H391" s="36">
        <f t="shared" ref="H391:N391" si="165">H239+H370+H351</f>
        <v>1</v>
      </c>
      <c r="I391" s="36">
        <f t="shared" si="165"/>
        <v>0</v>
      </c>
      <c r="J391" s="36">
        <f t="shared" si="165"/>
        <v>0</v>
      </c>
      <c r="K391" s="36">
        <f t="shared" si="165"/>
        <v>0</v>
      </c>
      <c r="L391" s="36">
        <f t="shared" si="165"/>
        <v>1</v>
      </c>
      <c r="M391" s="36">
        <f t="shared" si="165"/>
        <v>1</v>
      </c>
      <c r="N391" s="36">
        <f t="shared" si="165"/>
        <v>2</v>
      </c>
      <c r="O391" s="36">
        <f t="shared" ref="O391:AA391" si="166">O370+O351</f>
        <v>1</v>
      </c>
      <c r="P391" s="36">
        <f t="shared" si="166"/>
        <v>3</v>
      </c>
      <c r="Q391" s="36">
        <f t="shared" si="166"/>
        <v>0</v>
      </c>
      <c r="R391" s="36">
        <f t="shared" si="166"/>
        <v>4</v>
      </c>
      <c r="S391" s="36">
        <f t="shared" si="166"/>
        <v>2</v>
      </c>
      <c r="T391" s="36">
        <f t="shared" si="166"/>
        <v>7</v>
      </c>
      <c r="U391" s="36">
        <f t="shared" si="166"/>
        <v>2</v>
      </c>
      <c r="V391" s="36">
        <f t="shared" si="166"/>
        <v>0</v>
      </c>
      <c r="W391" s="36">
        <f t="shared" si="166"/>
        <v>0</v>
      </c>
      <c r="X391" s="36">
        <f t="shared" si="166"/>
        <v>0</v>
      </c>
      <c r="Y391" s="36">
        <f t="shared" si="166"/>
        <v>0</v>
      </c>
      <c r="Z391" s="36">
        <f t="shared" si="166"/>
        <v>0</v>
      </c>
      <c r="AA391" s="36">
        <f t="shared" si="166"/>
        <v>0</v>
      </c>
    </row>
    <row r="392" spans="1:37" s="2" customFormat="1" ht="12.75" customHeight="1" x14ac:dyDescent="0.2">
      <c r="A392" s="22"/>
      <c r="B392" s="22"/>
      <c r="C392" s="22"/>
      <c r="D392" s="27" t="s">
        <v>162</v>
      </c>
      <c r="E392" s="22" t="s">
        <v>105</v>
      </c>
      <c r="F392" s="26" t="s">
        <v>329</v>
      </c>
      <c r="G392" s="1"/>
      <c r="H392" s="36">
        <f t="shared" ref="H392:AA392" si="167">H240+H243+H371</f>
        <v>0</v>
      </c>
      <c r="I392" s="36">
        <f t="shared" si="167"/>
        <v>0</v>
      </c>
      <c r="J392" s="36">
        <f t="shared" si="167"/>
        <v>0</v>
      </c>
      <c r="K392" s="36">
        <f t="shared" si="167"/>
        <v>0</v>
      </c>
      <c r="L392" s="36">
        <f t="shared" si="167"/>
        <v>0</v>
      </c>
      <c r="M392" s="36">
        <f t="shared" si="167"/>
        <v>0</v>
      </c>
      <c r="N392" s="36">
        <f t="shared" si="167"/>
        <v>0</v>
      </c>
      <c r="O392" s="36">
        <f t="shared" si="167"/>
        <v>0</v>
      </c>
      <c r="P392" s="36">
        <f t="shared" si="167"/>
        <v>0</v>
      </c>
      <c r="Q392" s="36">
        <f t="shared" si="167"/>
        <v>0</v>
      </c>
      <c r="R392" s="36">
        <f t="shared" si="167"/>
        <v>0</v>
      </c>
      <c r="S392" s="36">
        <f t="shared" si="167"/>
        <v>0</v>
      </c>
      <c r="T392" s="36">
        <f t="shared" si="167"/>
        <v>0</v>
      </c>
      <c r="U392" s="36">
        <f t="shared" si="167"/>
        <v>0</v>
      </c>
      <c r="V392" s="36">
        <f t="shared" si="167"/>
        <v>1</v>
      </c>
      <c r="W392" s="36">
        <f t="shared" si="167"/>
        <v>0</v>
      </c>
      <c r="X392" s="36">
        <f t="shared" si="167"/>
        <v>0</v>
      </c>
      <c r="Y392" s="36">
        <f t="shared" si="167"/>
        <v>2</v>
      </c>
      <c r="Z392" s="36">
        <f t="shared" si="167"/>
        <v>7</v>
      </c>
      <c r="AA392" s="36">
        <f t="shared" si="167"/>
        <v>8</v>
      </c>
      <c r="AB392" s="33"/>
      <c r="AC392" s="33"/>
      <c r="AD392" s="33"/>
      <c r="AE392" s="33"/>
      <c r="AF392" s="33"/>
      <c r="AJ392" s="1"/>
      <c r="AK392" s="1"/>
    </row>
    <row r="393" spans="1:37" s="2" customFormat="1" ht="12.75" customHeight="1" thickBot="1" x14ac:dyDescent="0.25">
      <c r="A393" s="22"/>
      <c r="B393" s="22"/>
      <c r="C393" s="22"/>
      <c r="D393" s="26"/>
      <c r="E393" s="22"/>
      <c r="F393" s="26" t="s">
        <v>330</v>
      </c>
      <c r="G393" s="1"/>
      <c r="H393" s="46">
        <f>SUM(H241,H244:H246,H340:H342,H350,H352,H372:H373,H377:H382)</f>
        <v>206</v>
      </c>
      <c r="I393" s="6">
        <f>SUM(I241,I244:I246,I340:I342,I350,I352,I372:I373,I377:I382)</f>
        <v>172</v>
      </c>
      <c r="J393" s="6">
        <f>SUM(J241,J244:J246,J340:J342,J350,J352,J372:J373,J377:J382)</f>
        <v>188</v>
      </c>
      <c r="K393" s="6">
        <f>SUM(K241,K244:K246,K340:K342,K350,K352,K372:K373,K377:K382)</f>
        <v>218</v>
      </c>
      <c r="L393" s="6">
        <f>SUM(L241,L244:L246,L340:L342,L352,L372:L373,L377:L382)</f>
        <v>213</v>
      </c>
      <c r="M393" s="6">
        <f>SUM(M241,M244:M246,M340:M342,M352,M372:M373,M377:M382)</f>
        <v>213</v>
      </c>
      <c r="N393" s="6">
        <f>SUM(N241,N244:N246,N340:N342,N352,N372,N377:N382)</f>
        <v>242</v>
      </c>
      <c r="O393" s="6">
        <f t="shared" ref="O393:AA393" si="168">SUM(O241,O244:O246,O340:O342,O352,O372,O377:O381)</f>
        <v>242</v>
      </c>
      <c r="P393" s="6">
        <f t="shared" si="168"/>
        <v>213</v>
      </c>
      <c r="Q393" s="6">
        <f t="shared" si="168"/>
        <v>216</v>
      </c>
      <c r="R393" s="6">
        <f t="shared" si="168"/>
        <v>212</v>
      </c>
      <c r="S393" s="6">
        <f t="shared" si="168"/>
        <v>186</v>
      </c>
      <c r="T393" s="6">
        <f t="shared" si="168"/>
        <v>209</v>
      </c>
      <c r="U393" s="6">
        <f t="shared" si="168"/>
        <v>199</v>
      </c>
      <c r="V393" s="6">
        <f t="shared" si="168"/>
        <v>205</v>
      </c>
      <c r="W393" s="6">
        <f t="shared" si="168"/>
        <v>153</v>
      </c>
      <c r="X393" s="6">
        <f t="shared" si="168"/>
        <v>111</v>
      </c>
      <c r="Y393" s="6">
        <f t="shared" si="168"/>
        <v>86</v>
      </c>
      <c r="Z393" s="6">
        <f t="shared" si="168"/>
        <v>69</v>
      </c>
      <c r="AA393" s="6">
        <f t="shared" si="168"/>
        <v>70</v>
      </c>
      <c r="AB393" s="33"/>
      <c r="AC393" s="33"/>
      <c r="AD393" s="33"/>
      <c r="AE393" s="33"/>
      <c r="AF393" s="33"/>
    </row>
    <row r="394" spans="1:37" ht="12" customHeight="1" thickTop="1" x14ac:dyDescent="0.2">
      <c r="A394" s="22"/>
      <c r="B394" s="22"/>
      <c r="C394" s="22"/>
      <c r="D394" s="24" t="s">
        <v>331</v>
      </c>
      <c r="E394" s="25"/>
      <c r="F394" s="25"/>
      <c r="H394" s="11">
        <f t="shared" ref="H394:Q394" si="169">SUM(H390:H393)</f>
        <v>732</v>
      </c>
      <c r="I394" s="11">
        <f t="shared" si="169"/>
        <v>578</v>
      </c>
      <c r="J394" s="11">
        <f t="shared" ref="J394" si="170">SUM(J390:J393)</f>
        <v>505</v>
      </c>
      <c r="K394" s="11">
        <f t="shared" ref="K394" si="171">SUM(K390:K393)</f>
        <v>471</v>
      </c>
      <c r="L394" s="11">
        <f t="shared" ref="L394" si="172">SUM(L390:L393)</f>
        <v>386</v>
      </c>
      <c r="M394" s="11">
        <f t="shared" si="169"/>
        <v>389</v>
      </c>
      <c r="N394" s="11">
        <f t="shared" si="169"/>
        <v>448</v>
      </c>
      <c r="O394" s="11">
        <f t="shared" si="169"/>
        <v>499</v>
      </c>
      <c r="P394" s="11">
        <f t="shared" si="169"/>
        <v>539</v>
      </c>
      <c r="Q394" s="11">
        <f t="shared" si="169"/>
        <v>536</v>
      </c>
      <c r="R394" s="11">
        <f t="shared" ref="R394:V394" si="173">SUM(R390:R393)</f>
        <v>596</v>
      </c>
      <c r="S394" s="11">
        <f t="shared" si="173"/>
        <v>650</v>
      </c>
      <c r="T394" s="11">
        <f t="shared" si="173"/>
        <v>818</v>
      </c>
      <c r="U394" s="11">
        <f t="shared" si="173"/>
        <v>876</v>
      </c>
      <c r="V394" s="11">
        <f t="shared" si="173"/>
        <v>853</v>
      </c>
      <c r="W394" s="11">
        <f t="shared" ref="W394" si="174">SUM(W390:W393)</f>
        <v>769</v>
      </c>
      <c r="X394" s="11">
        <f t="shared" ref="X394" si="175">SUM(X390:X393)</f>
        <v>774</v>
      </c>
      <c r="Y394" s="11">
        <f t="shared" ref="Y394" si="176">SUM(Y390:Y393)</f>
        <v>809</v>
      </c>
      <c r="Z394" s="11">
        <f t="shared" ref="Z394" si="177">SUM(Z390:Z393)</f>
        <v>938</v>
      </c>
      <c r="AA394" s="11">
        <f t="shared" ref="AA394" si="178">SUM(AA390:AA393)</f>
        <v>968</v>
      </c>
      <c r="AJ394" s="2"/>
      <c r="AK394" s="2"/>
    </row>
    <row r="395" spans="1:37" ht="12.75" customHeight="1" x14ac:dyDescent="0.2">
      <c r="A395" s="22"/>
      <c r="B395" s="22"/>
      <c r="C395" s="22"/>
      <c r="D395" s="22"/>
      <c r="E395" s="22"/>
      <c r="F395" s="22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37" s="2" customFormat="1" ht="12.75" customHeight="1" x14ac:dyDescent="0.2">
      <c r="A396" s="22"/>
      <c r="B396" s="22"/>
      <c r="C396" s="22" t="s">
        <v>241</v>
      </c>
      <c r="D396" s="26" t="s">
        <v>332</v>
      </c>
      <c r="E396" s="22"/>
      <c r="F396" s="22"/>
      <c r="G396" s="1"/>
      <c r="H396" s="6">
        <f t="shared" ref="H396:M396" si="179">SUMIFS(H239:H382,$C239:$C382,$C396)-H320</f>
        <v>111</v>
      </c>
      <c r="I396" s="6">
        <f t="shared" si="179"/>
        <v>98</v>
      </c>
      <c r="J396" s="6">
        <f t="shared" si="179"/>
        <v>105</v>
      </c>
      <c r="K396" s="6">
        <f t="shared" si="179"/>
        <v>87</v>
      </c>
      <c r="L396" s="6">
        <f t="shared" si="179"/>
        <v>103</v>
      </c>
      <c r="M396" s="6">
        <f t="shared" si="179"/>
        <v>89</v>
      </c>
      <c r="N396" s="6">
        <f t="shared" ref="N396:AA396" si="180">SUMIFS(N239:N381,$C239:$C381,$C396)-N320</f>
        <v>72</v>
      </c>
      <c r="O396" s="6">
        <f t="shared" si="180"/>
        <v>73</v>
      </c>
      <c r="P396" s="6">
        <f t="shared" si="180"/>
        <v>74</v>
      </c>
      <c r="Q396" s="6">
        <f t="shared" si="180"/>
        <v>62</v>
      </c>
      <c r="R396" s="6">
        <f t="shared" si="180"/>
        <v>67</v>
      </c>
      <c r="S396" s="6">
        <f t="shared" si="180"/>
        <v>59</v>
      </c>
      <c r="T396" s="6">
        <f t="shared" si="180"/>
        <v>86</v>
      </c>
      <c r="U396" s="6">
        <f t="shared" si="180"/>
        <v>95</v>
      </c>
      <c r="V396" s="6">
        <f t="shared" si="180"/>
        <v>114</v>
      </c>
      <c r="W396" s="6">
        <f t="shared" si="180"/>
        <v>135</v>
      </c>
      <c r="X396" s="6">
        <f t="shared" si="180"/>
        <v>128</v>
      </c>
      <c r="Y396" s="6">
        <f t="shared" si="180"/>
        <v>115</v>
      </c>
      <c r="Z396" s="6">
        <f t="shared" si="180"/>
        <v>215</v>
      </c>
      <c r="AA396" s="6">
        <f t="shared" si="180"/>
        <v>272</v>
      </c>
      <c r="AB396" s="33"/>
      <c r="AC396" s="33"/>
      <c r="AD396" s="33"/>
      <c r="AE396" s="33"/>
      <c r="AF396" s="33"/>
      <c r="AJ396" s="1"/>
      <c r="AK396" s="1"/>
    </row>
    <row r="397" spans="1:37" s="2" customFormat="1" ht="12.75" customHeight="1" x14ac:dyDescent="0.2">
      <c r="A397" s="22"/>
      <c r="B397" s="22"/>
      <c r="C397" s="22"/>
      <c r="D397" s="22"/>
      <c r="E397" s="22"/>
      <c r="F397" s="22"/>
      <c r="G397" s="1"/>
      <c r="H397" s="1"/>
      <c r="I397" s="1"/>
      <c r="J397" s="1"/>
      <c r="K397" s="1"/>
      <c r="L397" s="1"/>
      <c r="M397" s="1"/>
      <c r="N397" s="1"/>
      <c r="O397" s="1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33"/>
      <c r="AC397" s="33"/>
      <c r="AD397" s="33"/>
      <c r="AE397" s="33"/>
      <c r="AF397" s="33"/>
    </row>
    <row r="398" spans="1:37" s="2" customFormat="1" ht="12.75" customHeight="1" x14ac:dyDescent="0.2">
      <c r="A398" s="22"/>
      <c r="B398" s="22"/>
      <c r="C398" s="22"/>
      <c r="D398" s="22" t="s">
        <v>246</v>
      </c>
      <c r="E398" s="22"/>
      <c r="F398" s="22" t="s">
        <v>333</v>
      </c>
      <c r="G398" s="1"/>
      <c r="H398" s="41">
        <f t="shared" ref="H398:W398" si="181">SUMIFS(H239:H381,$D239:$D381,$D398)-H301</f>
        <v>4</v>
      </c>
      <c r="I398" s="41">
        <f t="shared" si="181"/>
        <v>6</v>
      </c>
      <c r="J398" s="41">
        <f t="shared" si="181"/>
        <v>2</v>
      </c>
      <c r="K398" s="41">
        <f t="shared" si="181"/>
        <v>2</v>
      </c>
      <c r="L398" s="41">
        <f t="shared" si="181"/>
        <v>5</v>
      </c>
      <c r="M398" s="41">
        <f t="shared" si="181"/>
        <v>4</v>
      </c>
      <c r="N398" s="41">
        <f t="shared" si="181"/>
        <v>5</v>
      </c>
      <c r="O398" s="41">
        <f t="shared" si="181"/>
        <v>4</v>
      </c>
      <c r="P398" s="41">
        <f t="shared" si="181"/>
        <v>7</v>
      </c>
      <c r="Q398" s="41">
        <f t="shared" si="181"/>
        <v>4</v>
      </c>
      <c r="R398" s="41">
        <f t="shared" si="181"/>
        <v>8</v>
      </c>
      <c r="S398" s="41">
        <f t="shared" si="181"/>
        <v>10</v>
      </c>
      <c r="T398" s="41">
        <f t="shared" si="181"/>
        <v>22</v>
      </c>
      <c r="U398" s="41">
        <f t="shared" si="181"/>
        <v>21</v>
      </c>
      <c r="V398" s="41">
        <f t="shared" si="181"/>
        <v>19</v>
      </c>
      <c r="W398" s="41">
        <f t="shared" si="181"/>
        <v>6</v>
      </c>
      <c r="X398" s="41">
        <v>3</v>
      </c>
      <c r="Y398" s="41">
        <v>6</v>
      </c>
      <c r="Z398" s="41">
        <v>8</v>
      </c>
      <c r="AA398" s="41">
        <v>2</v>
      </c>
      <c r="AB398" s="33"/>
      <c r="AC398" s="33"/>
      <c r="AD398" s="33"/>
      <c r="AE398" s="33"/>
      <c r="AF398" s="33"/>
    </row>
    <row r="399" spans="1:37" s="2" customFormat="1" ht="12.75" customHeight="1" x14ac:dyDescent="0.2">
      <c r="A399" s="22"/>
      <c r="B399" s="22"/>
      <c r="C399" s="22"/>
      <c r="D399" s="22"/>
      <c r="E399" s="22"/>
      <c r="F399" s="22"/>
      <c r="G399" s="1"/>
      <c r="H399" s="1"/>
      <c r="I399" s="1"/>
      <c r="J399" s="1"/>
      <c r="K399" s="1"/>
      <c r="L399" s="1"/>
      <c r="M399" s="1"/>
      <c r="N399" s="1"/>
      <c r="O399" s="1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3"/>
      <c r="AC399" s="33"/>
      <c r="AD399" s="33"/>
      <c r="AE399" s="33"/>
      <c r="AF399" s="33"/>
    </row>
    <row r="400" spans="1:37" s="2" customFormat="1" ht="12.75" customHeight="1" x14ac:dyDescent="0.2">
      <c r="A400" s="22"/>
      <c r="B400" s="22"/>
      <c r="C400" s="22"/>
      <c r="D400" s="23" t="s">
        <v>226</v>
      </c>
      <c r="E400" s="22"/>
      <c r="F400" s="22"/>
      <c r="G400" s="1"/>
      <c r="H400" s="1"/>
      <c r="I400" s="1"/>
      <c r="J400" s="1"/>
      <c r="K400" s="1"/>
      <c r="L400" s="1"/>
      <c r="M400" s="1"/>
      <c r="N400" s="1"/>
      <c r="O400" s="1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33"/>
      <c r="AA400" s="33"/>
      <c r="AB400" s="33"/>
      <c r="AC400" s="33"/>
      <c r="AD400" s="33"/>
      <c r="AE400" s="33"/>
      <c r="AF400" s="33"/>
    </row>
    <row r="401" spans="1:27" ht="12.75" customHeight="1" x14ac:dyDescent="0.2">
      <c r="A401" s="22"/>
      <c r="B401" s="22"/>
      <c r="C401" s="22"/>
      <c r="D401" s="22" t="s">
        <v>334</v>
      </c>
      <c r="E401" s="22"/>
      <c r="F401" s="22" t="s">
        <v>335</v>
      </c>
      <c r="H401" s="1">
        <v>1</v>
      </c>
      <c r="O401" s="1"/>
      <c r="P401" s="17">
        <v>1</v>
      </c>
      <c r="Q401" s="17"/>
      <c r="R401" s="17"/>
      <c r="S401" s="17">
        <v>1</v>
      </c>
      <c r="T401" s="17">
        <v>2</v>
      </c>
      <c r="U401" s="17">
        <v>14</v>
      </c>
      <c r="V401" s="17">
        <v>3</v>
      </c>
      <c r="W401" s="17">
        <v>2</v>
      </c>
      <c r="X401" s="17">
        <v>17</v>
      </c>
      <c r="Y401" s="6">
        <v>2</v>
      </c>
      <c r="Z401" s="33">
        <v>2</v>
      </c>
      <c r="AA401" s="33">
        <v>2</v>
      </c>
    </row>
    <row r="402" spans="1:27" ht="12.75" customHeight="1" x14ac:dyDescent="0.2">
      <c r="A402" s="22"/>
      <c r="B402" s="22"/>
      <c r="D402" s="22" t="s">
        <v>336</v>
      </c>
      <c r="E402" s="22"/>
      <c r="F402" s="22" t="s">
        <v>337</v>
      </c>
      <c r="H402" s="1">
        <v>31</v>
      </c>
      <c r="I402" s="1">
        <v>21</v>
      </c>
      <c r="J402" s="1">
        <v>64</v>
      </c>
      <c r="K402" s="1">
        <v>18</v>
      </c>
      <c r="L402" s="1">
        <v>50</v>
      </c>
      <c r="M402" s="1">
        <v>37</v>
      </c>
      <c r="N402" s="1">
        <v>47</v>
      </c>
      <c r="O402" s="1">
        <v>24</v>
      </c>
      <c r="P402" s="20">
        <v>29</v>
      </c>
      <c r="Q402" s="20">
        <v>43</v>
      </c>
      <c r="R402" s="17">
        <v>47</v>
      </c>
      <c r="S402" s="17">
        <v>43</v>
      </c>
      <c r="T402" s="17">
        <v>54</v>
      </c>
      <c r="U402" s="17">
        <v>62</v>
      </c>
      <c r="V402" s="17">
        <v>80</v>
      </c>
      <c r="W402" s="17">
        <v>115</v>
      </c>
      <c r="X402" s="17">
        <v>94</v>
      </c>
      <c r="Y402" s="6">
        <v>103</v>
      </c>
      <c r="Z402" s="33">
        <v>112</v>
      </c>
      <c r="AA402" s="33">
        <v>137</v>
      </c>
    </row>
    <row r="403" spans="1:27" ht="12.75" customHeight="1" x14ac:dyDescent="0.2">
      <c r="A403" s="22"/>
      <c r="B403" s="22"/>
      <c r="C403" s="22"/>
      <c r="D403" s="22" t="s">
        <v>338</v>
      </c>
      <c r="E403" s="22"/>
      <c r="F403" s="22" t="s">
        <v>339</v>
      </c>
      <c r="O403" s="1"/>
      <c r="P403" s="17"/>
      <c r="Q403" s="17"/>
      <c r="R403" s="17"/>
      <c r="S403" s="17"/>
      <c r="T403" s="17"/>
      <c r="U403" s="17"/>
      <c r="V403" s="17"/>
      <c r="W403" s="17"/>
      <c r="X403" s="17"/>
      <c r="Y403" s="6"/>
    </row>
    <row r="404" spans="1:27" ht="12.75" customHeight="1" thickBot="1" x14ac:dyDescent="0.25">
      <c r="A404" s="22"/>
      <c r="B404" s="22"/>
      <c r="C404" s="22"/>
      <c r="D404" s="22" t="s">
        <v>340</v>
      </c>
      <c r="E404" s="22"/>
      <c r="F404" s="22" t="s">
        <v>341</v>
      </c>
      <c r="H404" s="40"/>
      <c r="N404" s="40"/>
      <c r="O404" s="40"/>
      <c r="P404" s="17"/>
      <c r="Q404" s="17"/>
      <c r="R404" s="17"/>
      <c r="S404" s="17"/>
      <c r="T404" s="17"/>
      <c r="U404" s="17">
        <v>0</v>
      </c>
      <c r="V404" s="17">
        <v>15</v>
      </c>
      <c r="W404" s="17">
        <v>14</v>
      </c>
      <c r="X404" s="17"/>
      <c r="Y404" s="6"/>
    </row>
    <row r="405" spans="1:27" ht="12" customHeight="1" thickTop="1" x14ac:dyDescent="0.2">
      <c r="A405" s="22"/>
      <c r="B405" s="22"/>
      <c r="C405" s="22"/>
      <c r="D405" s="22"/>
      <c r="E405" s="24" t="s">
        <v>342</v>
      </c>
      <c r="F405" s="25"/>
      <c r="H405" s="37">
        <f t="shared" ref="H405:J405" si="182">SUM(H401:H404)</f>
        <v>32</v>
      </c>
      <c r="I405" s="37">
        <f t="shared" si="182"/>
        <v>21</v>
      </c>
      <c r="J405" s="37">
        <f t="shared" si="182"/>
        <v>64</v>
      </c>
      <c r="K405" s="37">
        <f t="shared" ref="K405" si="183">SUM(K401:K404)</f>
        <v>18</v>
      </c>
      <c r="L405" s="37">
        <f t="shared" ref="L405" si="184">SUM(L401:L404)</f>
        <v>50</v>
      </c>
      <c r="M405" s="37">
        <f t="shared" ref="M405:W405" si="185">SUM(M401:M404)</f>
        <v>37</v>
      </c>
      <c r="N405" s="37">
        <f t="shared" si="185"/>
        <v>47</v>
      </c>
      <c r="O405" s="37">
        <f t="shared" si="185"/>
        <v>24</v>
      </c>
      <c r="P405" s="37">
        <f t="shared" si="185"/>
        <v>30</v>
      </c>
      <c r="Q405" s="37">
        <f t="shared" si="185"/>
        <v>43</v>
      </c>
      <c r="R405" s="37">
        <f t="shared" si="185"/>
        <v>47</v>
      </c>
      <c r="S405" s="37">
        <f t="shared" si="185"/>
        <v>44</v>
      </c>
      <c r="T405" s="37">
        <f t="shared" si="185"/>
        <v>56</v>
      </c>
      <c r="U405" s="37">
        <f t="shared" si="185"/>
        <v>76</v>
      </c>
      <c r="V405" s="37">
        <f t="shared" si="185"/>
        <v>98</v>
      </c>
      <c r="W405" s="37">
        <f t="shared" si="185"/>
        <v>131</v>
      </c>
      <c r="X405" s="37">
        <f t="shared" ref="X405:AA405" si="186">SUM(X398:X404)</f>
        <v>114</v>
      </c>
      <c r="Y405" s="37">
        <f t="shared" si="186"/>
        <v>111</v>
      </c>
      <c r="Z405" s="37">
        <f t="shared" si="186"/>
        <v>122</v>
      </c>
      <c r="AA405" s="37">
        <f t="shared" si="186"/>
        <v>141</v>
      </c>
    </row>
    <row r="406" spans="1:27" ht="12" customHeight="1" thickBot="1" x14ac:dyDescent="0.25">
      <c r="A406" s="22"/>
      <c r="B406" s="22"/>
      <c r="C406" s="22"/>
      <c r="D406" s="22"/>
      <c r="E406" s="22"/>
      <c r="F406" s="26"/>
      <c r="H406" s="40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2" customHeight="1" thickTop="1" x14ac:dyDescent="0.2">
      <c r="A407" s="24" t="s">
        <v>343</v>
      </c>
      <c r="B407" s="24"/>
      <c r="C407" s="25"/>
      <c r="D407" s="25"/>
      <c r="E407" s="25"/>
      <c r="F407" s="25"/>
      <c r="H407" s="15">
        <f t="shared" ref="H407:J407" si="187">H394+H396+H405</f>
        <v>875</v>
      </c>
      <c r="I407" s="15">
        <f t="shared" si="187"/>
        <v>697</v>
      </c>
      <c r="J407" s="15">
        <f t="shared" si="187"/>
        <v>674</v>
      </c>
      <c r="K407" s="15">
        <f t="shared" ref="K407" si="188">K394+K396+K405</f>
        <v>576</v>
      </c>
      <c r="L407" s="15">
        <f t="shared" ref="L407" si="189">L394+L396+L405</f>
        <v>539</v>
      </c>
      <c r="M407" s="15">
        <f t="shared" ref="M407:AA407" si="190">M394+M396+M405</f>
        <v>515</v>
      </c>
      <c r="N407" s="15">
        <f t="shared" si="190"/>
        <v>567</v>
      </c>
      <c r="O407" s="15">
        <f t="shared" si="190"/>
        <v>596</v>
      </c>
      <c r="P407" s="15">
        <f t="shared" si="190"/>
        <v>643</v>
      </c>
      <c r="Q407" s="15">
        <f t="shared" si="190"/>
        <v>641</v>
      </c>
      <c r="R407" s="15">
        <f t="shared" si="190"/>
        <v>710</v>
      </c>
      <c r="S407" s="15">
        <f t="shared" si="190"/>
        <v>753</v>
      </c>
      <c r="T407" s="15">
        <f t="shared" si="190"/>
        <v>960</v>
      </c>
      <c r="U407" s="15">
        <f t="shared" si="190"/>
        <v>1047</v>
      </c>
      <c r="V407" s="15">
        <f t="shared" si="190"/>
        <v>1065</v>
      </c>
      <c r="W407" s="15">
        <f t="shared" si="190"/>
        <v>1035</v>
      </c>
      <c r="X407" s="15">
        <f t="shared" si="190"/>
        <v>1016</v>
      </c>
      <c r="Y407" s="15">
        <f t="shared" si="190"/>
        <v>1035</v>
      </c>
      <c r="Z407" s="15">
        <f t="shared" si="190"/>
        <v>1275</v>
      </c>
      <c r="AA407" s="15">
        <f t="shared" si="190"/>
        <v>1381</v>
      </c>
    </row>
    <row r="408" spans="1:27" ht="12" customHeight="1" x14ac:dyDescent="0.2">
      <c r="A408" s="26"/>
      <c r="B408" s="26"/>
      <c r="C408" s="22"/>
      <c r="D408" s="22"/>
      <c r="E408" s="22"/>
      <c r="F408" s="22"/>
      <c r="O408" s="1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 spans="1:27" ht="12" customHeight="1" x14ac:dyDescent="0.2">
      <c r="A409" s="26"/>
      <c r="B409" s="26"/>
      <c r="C409" s="22"/>
      <c r="D409" s="22"/>
      <c r="E409" s="22"/>
      <c r="F409" s="22"/>
      <c r="O409" s="1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 spans="1:27" ht="12" customHeight="1" x14ac:dyDescent="0.2">
      <c r="A410" s="26" t="s">
        <v>344</v>
      </c>
      <c r="B410" s="22"/>
      <c r="C410" s="22"/>
      <c r="D410" s="22"/>
      <c r="E410" s="22"/>
      <c r="F410" s="22"/>
      <c r="H410" s="36">
        <f t="shared" ref="H410:AA410" si="191">H233+H407</f>
        <v>6856</v>
      </c>
      <c r="I410" s="36">
        <f t="shared" si="191"/>
        <v>6778</v>
      </c>
      <c r="J410" s="36">
        <f t="shared" si="191"/>
        <v>6756</v>
      </c>
      <c r="K410" s="36">
        <f t="shared" si="191"/>
        <v>6956</v>
      </c>
      <c r="L410" s="36">
        <f t="shared" si="191"/>
        <v>6983</v>
      </c>
      <c r="M410" s="36">
        <f t="shared" si="191"/>
        <v>7014</v>
      </c>
      <c r="N410" s="36">
        <f t="shared" si="191"/>
        <v>7064</v>
      </c>
      <c r="O410" s="36">
        <f t="shared" si="191"/>
        <v>7047</v>
      </c>
      <c r="P410" s="36">
        <f t="shared" si="191"/>
        <v>7043</v>
      </c>
      <c r="Q410" s="36">
        <f t="shared" si="191"/>
        <v>7104</v>
      </c>
      <c r="R410" s="36">
        <f t="shared" si="191"/>
        <v>7257</v>
      </c>
      <c r="S410" s="36">
        <f t="shared" si="191"/>
        <v>7243</v>
      </c>
      <c r="T410" s="36">
        <f t="shared" si="191"/>
        <v>7457</v>
      </c>
      <c r="U410" s="36">
        <f t="shared" si="191"/>
        <v>7498</v>
      </c>
      <c r="V410" s="36">
        <f t="shared" si="191"/>
        <v>7477</v>
      </c>
      <c r="W410" s="36">
        <f t="shared" si="191"/>
        <v>7409</v>
      </c>
      <c r="X410" s="36">
        <f t="shared" si="191"/>
        <v>7224</v>
      </c>
      <c r="Y410" s="36">
        <f t="shared" si="191"/>
        <v>7094</v>
      </c>
      <c r="Z410" s="36">
        <f t="shared" si="191"/>
        <v>7318</v>
      </c>
      <c r="AA410" s="36">
        <f t="shared" si="191"/>
        <v>7439</v>
      </c>
    </row>
    <row r="411" spans="1:27" ht="12" customHeight="1" x14ac:dyDescent="0.2">
      <c r="A411" s="26" t="s">
        <v>345</v>
      </c>
      <c r="B411" s="22"/>
      <c r="C411" s="22"/>
      <c r="D411" s="22"/>
      <c r="E411" s="22"/>
      <c r="F411" s="22"/>
      <c r="H411" s="36">
        <f t="shared" ref="H411:AA411" si="192">H234+H407</f>
        <v>6780</v>
      </c>
      <c r="I411" s="36">
        <f t="shared" si="192"/>
        <v>6691</v>
      </c>
      <c r="J411" s="36">
        <f t="shared" si="192"/>
        <v>6658</v>
      </c>
      <c r="K411" s="36">
        <f t="shared" si="192"/>
        <v>6832</v>
      </c>
      <c r="L411" s="36">
        <f t="shared" si="192"/>
        <v>6834</v>
      </c>
      <c r="M411" s="36">
        <f t="shared" si="192"/>
        <v>6858</v>
      </c>
      <c r="N411" s="36">
        <f t="shared" si="192"/>
        <v>6913</v>
      </c>
      <c r="O411" s="36">
        <f t="shared" si="192"/>
        <v>6900</v>
      </c>
      <c r="P411" s="36">
        <f t="shared" si="192"/>
        <v>6926</v>
      </c>
      <c r="Q411" s="36">
        <f t="shared" si="192"/>
        <v>6958</v>
      </c>
      <c r="R411" s="36">
        <f t="shared" si="192"/>
        <v>7110</v>
      </c>
      <c r="S411" s="36">
        <f t="shared" si="192"/>
        <v>7098</v>
      </c>
      <c r="T411" s="36">
        <f t="shared" si="192"/>
        <v>7331</v>
      </c>
      <c r="U411" s="36">
        <f t="shared" si="192"/>
        <v>7357</v>
      </c>
      <c r="V411" s="36">
        <f t="shared" si="192"/>
        <v>7322</v>
      </c>
      <c r="W411" s="36">
        <f t="shared" si="192"/>
        <v>7234</v>
      </c>
      <c r="X411" s="36">
        <f t="shared" si="192"/>
        <v>7056</v>
      </c>
      <c r="Y411" s="36">
        <f t="shared" si="192"/>
        <v>6995</v>
      </c>
      <c r="Z411" s="36">
        <f t="shared" si="192"/>
        <v>7224</v>
      </c>
      <c r="AA411" s="36">
        <f t="shared" si="192"/>
        <v>7350</v>
      </c>
    </row>
    <row r="412" spans="1:27" ht="12" customHeight="1" x14ac:dyDescent="0.2"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</row>
    <row r="413" spans="1:27" ht="12" customHeight="1" x14ac:dyDescent="0.2"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" customHeight="1" x14ac:dyDescent="0.2"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" customHeight="1" x14ac:dyDescent="0.2"/>
    <row r="416" spans="1:27" ht="12" customHeight="1" x14ac:dyDescent="0.2"/>
    <row r="417" spans="23:27" ht="12" customHeight="1" x14ac:dyDescent="0.2"/>
    <row r="418" spans="23:27" ht="12" customHeight="1" x14ac:dyDescent="0.2"/>
    <row r="419" spans="23:27" ht="12" customHeight="1" x14ac:dyDescent="0.2">
      <c r="W419" s="36"/>
      <c r="X419" s="36"/>
      <c r="Y419" s="36"/>
      <c r="Z419" s="36"/>
      <c r="AA419" s="36"/>
    </row>
    <row r="420" spans="23:27" ht="12" customHeight="1" x14ac:dyDescent="0.2">
      <c r="W420" s="36"/>
      <c r="X420" s="36"/>
      <c r="Y420" s="36"/>
      <c r="Z420" s="36"/>
      <c r="AA420" s="36"/>
    </row>
    <row r="421" spans="23:27" ht="12" customHeight="1" x14ac:dyDescent="0.2"/>
    <row r="422" spans="23:27" ht="12" customHeight="1" x14ac:dyDescent="0.2"/>
    <row r="423" spans="23:27" ht="12" customHeight="1" x14ac:dyDescent="0.2"/>
  </sheetData>
  <printOptions gridLines="1"/>
  <pageMargins left="0.25" right="0.25" top="0.75" bottom="0.75" header="0.3" footer="0.3"/>
  <pageSetup scale="60" fitToHeight="25" orientation="landscape" r:id="rId1"/>
  <rowBreaks count="8" manualBreakCount="8">
    <brk id="53" max="27" man="1"/>
    <brk id="80" max="27" man="1"/>
    <brk id="141" max="27" man="1"/>
    <brk id="199" max="27" man="1"/>
    <brk id="236" max="27" man="1"/>
    <brk id="267" max="27" man="1"/>
    <brk id="306" max="27" man="1"/>
    <brk id="369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20YrEnrollment</vt:lpstr>
      <vt:lpstr>'20YrEnrollment'!Print_Area</vt:lpstr>
      <vt:lpstr>'20YrEnrollment'!Print_Titles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Stuart Daman</cp:lastModifiedBy>
  <cp:lastPrinted>2022-04-18T14:47:27Z</cp:lastPrinted>
  <dcterms:created xsi:type="dcterms:W3CDTF">2015-12-17T15:38:00Z</dcterms:created>
  <dcterms:modified xsi:type="dcterms:W3CDTF">2024-01-23T18:06:03Z</dcterms:modified>
</cp:coreProperties>
</file>