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partment Annual Reports\2023-24\RetentionRates\"/>
    </mc:Choice>
  </mc:AlternateContent>
  <xr:revisionPtr revIDLastSave="0" documentId="13_ncr:1_{F98B9088-7C53-42E2-B4AB-B96B6852A7D0}" xr6:coauthVersionLast="47" xr6:coauthVersionMax="47" xr10:uidLastSave="{00000000-0000-0000-0000-000000000000}"/>
  <bookViews>
    <workbookView xWindow="23880" yWindow="-2910" windowWidth="29040" windowHeight="16440" tabRatio="714" xr2:uid="{00000000-000D-0000-FFFF-FFFF00000000}"/>
  </bookViews>
  <sheets>
    <sheet name="Final-UG" sheetId="9" r:id="rId1"/>
    <sheet name="Final-GR" sheetId="10" r:id="rId2"/>
  </sheets>
  <definedNames>
    <definedName name="_xlnm.Print_Titles" localSheetId="1">'Final-GR'!$1:$5</definedName>
    <definedName name="_xlnm.Print_Titles" localSheetId="0">'Final-UG'!$1:$5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10" l="1"/>
  <c r="J10" i="10"/>
  <c r="J9" i="10"/>
  <c r="R10" i="10"/>
  <c r="K8" i="10"/>
  <c r="J20" i="9"/>
  <c r="J21" i="10"/>
  <c r="K21" i="10"/>
  <c r="K20" i="10"/>
  <c r="J20" i="10"/>
  <c r="K9" i="10"/>
  <c r="K10" i="10"/>
  <c r="J11" i="10"/>
  <c r="K11" i="10"/>
  <c r="J12" i="10"/>
  <c r="K12" i="10"/>
  <c r="K36" i="10" l="1"/>
  <c r="J36" i="10"/>
  <c r="H34" i="10"/>
  <c r="G34" i="10"/>
  <c r="E34" i="10"/>
  <c r="K32" i="10"/>
  <c r="J32" i="10"/>
  <c r="K31" i="10"/>
  <c r="J31" i="10"/>
  <c r="K30" i="10"/>
  <c r="J30" i="10"/>
  <c r="K29" i="10"/>
  <c r="J29" i="10"/>
  <c r="K28" i="10"/>
  <c r="J28" i="10"/>
  <c r="K27" i="10"/>
  <c r="J27" i="10"/>
  <c r="H24" i="10"/>
  <c r="G24" i="10"/>
  <c r="E24" i="10"/>
  <c r="K22" i="10"/>
  <c r="J22" i="10"/>
  <c r="H17" i="10"/>
  <c r="G17" i="10"/>
  <c r="E17" i="10"/>
  <c r="K14" i="10"/>
  <c r="J14" i="10"/>
  <c r="K13" i="10"/>
  <c r="J13" i="10"/>
  <c r="H47" i="9"/>
  <c r="G47" i="9"/>
  <c r="E47" i="9"/>
  <c r="K45" i="9"/>
  <c r="J45" i="9"/>
  <c r="K44" i="9"/>
  <c r="J44" i="9"/>
  <c r="K43" i="9"/>
  <c r="J43" i="9"/>
  <c r="K42" i="9"/>
  <c r="J42" i="9"/>
  <c r="K41" i="9"/>
  <c r="J41" i="9"/>
  <c r="K40" i="9"/>
  <c r="J40" i="9"/>
  <c r="H37" i="9"/>
  <c r="G37" i="9"/>
  <c r="E37" i="9"/>
  <c r="K35" i="9"/>
  <c r="J35" i="9"/>
  <c r="K34" i="9"/>
  <c r="J34" i="9"/>
  <c r="H31" i="9"/>
  <c r="G31" i="9"/>
  <c r="E31" i="9"/>
  <c r="K29" i="9"/>
  <c r="J29" i="9"/>
  <c r="K27" i="9"/>
  <c r="J27" i="9"/>
  <c r="K26" i="9"/>
  <c r="J26" i="9"/>
  <c r="K25" i="9"/>
  <c r="J25" i="9"/>
  <c r="K24" i="9"/>
  <c r="J24" i="9"/>
  <c r="K22" i="9"/>
  <c r="J22" i="9"/>
  <c r="K21" i="9"/>
  <c r="J21" i="9"/>
  <c r="K20" i="9"/>
  <c r="K19" i="9"/>
  <c r="J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S36" i="10"/>
  <c r="R36" i="10"/>
  <c r="P34" i="10"/>
  <c r="O34" i="10"/>
  <c r="M34" i="10"/>
  <c r="S32" i="10"/>
  <c r="R32" i="10"/>
  <c r="S31" i="10"/>
  <c r="R31" i="10"/>
  <c r="S30" i="10"/>
  <c r="R30" i="10"/>
  <c r="S29" i="10"/>
  <c r="R29" i="10"/>
  <c r="S28" i="10"/>
  <c r="R28" i="10"/>
  <c r="S27" i="10"/>
  <c r="R27" i="10"/>
  <c r="P24" i="10"/>
  <c r="O24" i="10"/>
  <c r="M24" i="10"/>
  <c r="S22" i="10"/>
  <c r="R22" i="10"/>
  <c r="S21" i="10"/>
  <c r="R21" i="10"/>
  <c r="S20" i="10"/>
  <c r="R20" i="10"/>
  <c r="P17" i="10"/>
  <c r="O17" i="10"/>
  <c r="M17" i="10"/>
  <c r="S14" i="10"/>
  <c r="R14" i="10"/>
  <c r="S13" i="10"/>
  <c r="R13" i="10"/>
  <c r="S12" i="10"/>
  <c r="R12" i="10"/>
  <c r="S10" i="10"/>
  <c r="S9" i="10"/>
  <c r="R9" i="10"/>
  <c r="S8" i="10"/>
  <c r="R8" i="10"/>
  <c r="Z8" i="10"/>
  <c r="AA8" i="10"/>
  <c r="Z9" i="10"/>
  <c r="AA9" i="10"/>
  <c r="Z10" i="10"/>
  <c r="AA10" i="10"/>
  <c r="Z12" i="10"/>
  <c r="AA12" i="10"/>
  <c r="Z13" i="10"/>
  <c r="AA13" i="10"/>
  <c r="Z14" i="10"/>
  <c r="AA14" i="10"/>
  <c r="U17" i="10"/>
  <c r="W17" i="10"/>
  <c r="X17" i="10"/>
  <c r="Z20" i="10"/>
  <c r="AA20" i="10"/>
  <c r="Z21" i="10"/>
  <c r="AA21" i="10"/>
  <c r="Z22" i="10"/>
  <c r="AA22" i="10"/>
  <c r="U24" i="10"/>
  <c r="W24" i="10"/>
  <c r="Z24" i="10" s="1"/>
  <c r="X24" i="10"/>
  <c r="Z27" i="10"/>
  <c r="AA27" i="10"/>
  <c r="Z28" i="10"/>
  <c r="AA28" i="10"/>
  <c r="Z29" i="10"/>
  <c r="AA29" i="10"/>
  <c r="Z30" i="10"/>
  <c r="AA30" i="10"/>
  <c r="Z31" i="10"/>
  <c r="AA31" i="10"/>
  <c r="Z32" i="10"/>
  <c r="AA32" i="10"/>
  <c r="U34" i="10"/>
  <c r="W34" i="10"/>
  <c r="X34" i="10"/>
  <c r="Z36" i="10"/>
  <c r="AA36" i="10"/>
  <c r="O31" i="9"/>
  <c r="P31" i="9"/>
  <c r="M31" i="9"/>
  <c r="U31" i="9"/>
  <c r="V31" i="9"/>
  <c r="R8" i="9"/>
  <c r="S8" i="9"/>
  <c r="R9" i="9"/>
  <c r="S9" i="9"/>
  <c r="R10" i="9"/>
  <c r="S10" i="9"/>
  <c r="R11" i="9"/>
  <c r="S11" i="9"/>
  <c r="R12" i="9"/>
  <c r="S12" i="9"/>
  <c r="R13" i="9"/>
  <c r="S13" i="9"/>
  <c r="R14" i="9"/>
  <c r="S14" i="9"/>
  <c r="R15" i="9"/>
  <c r="S15" i="9"/>
  <c r="R16" i="9"/>
  <c r="S16" i="9"/>
  <c r="R17" i="9"/>
  <c r="S17" i="9"/>
  <c r="R18" i="9"/>
  <c r="S18" i="9"/>
  <c r="R19" i="9"/>
  <c r="S19" i="9"/>
  <c r="R20" i="9"/>
  <c r="S20" i="9"/>
  <c r="R21" i="9"/>
  <c r="S21" i="9"/>
  <c r="R22" i="9"/>
  <c r="S22" i="9"/>
  <c r="R24" i="9"/>
  <c r="S24" i="9"/>
  <c r="R25" i="9"/>
  <c r="S25" i="9"/>
  <c r="R26" i="9"/>
  <c r="S26" i="9"/>
  <c r="R27" i="9"/>
  <c r="S27" i="9"/>
  <c r="R29" i="9"/>
  <c r="S29" i="9"/>
  <c r="P47" i="9"/>
  <c r="O47" i="9"/>
  <c r="M47" i="9"/>
  <c r="S45" i="9"/>
  <c r="R45" i="9"/>
  <c r="S44" i="9"/>
  <c r="R44" i="9"/>
  <c r="S43" i="9"/>
  <c r="R43" i="9"/>
  <c r="S42" i="9"/>
  <c r="R42" i="9"/>
  <c r="S41" i="9"/>
  <c r="R41" i="9"/>
  <c r="S40" i="9"/>
  <c r="R40" i="9"/>
  <c r="P37" i="9"/>
  <c r="O37" i="9"/>
  <c r="M37" i="9"/>
  <c r="S35" i="9"/>
  <c r="R35" i="9"/>
  <c r="S34" i="9"/>
  <c r="R34" i="9"/>
  <c r="Z8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4" i="9"/>
  <c r="Z25" i="9"/>
  <c r="Z26" i="9"/>
  <c r="Z27" i="9"/>
  <c r="Z29" i="9"/>
  <c r="W31" i="9"/>
  <c r="X31" i="9"/>
  <c r="Z34" i="9"/>
  <c r="Z35" i="9"/>
  <c r="U37" i="9"/>
  <c r="W37" i="9"/>
  <c r="X37" i="9"/>
  <c r="Z40" i="9"/>
  <c r="Z41" i="9"/>
  <c r="Z42" i="9"/>
  <c r="Z43" i="9"/>
  <c r="Z44" i="9"/>
  <c r="Z45" i="9"/>
  <c r="U47" i="9"/>
  <c r="W47" i="9"/>
  <c r="Z47" i="9" s="1"/>
  <c r="X47" i="9"/>
  <c r="AA45" i="9"/>
  <c r="AA44" i="9"/>
  <c r="AA43" i="9"/>
  <c r="AA42" i="9"/>
  <c r="AA41" i="9"/>
  <c r="AA40" i="9"/>
  <c r="AA35" i="9"/>
  <c r="AA34" i="9"/>
  <c r="AA29" i="9"/>
  <c r="AA27" i="9"/>
  <c r="AA26" i="9"/>
  <c r="AA25" i="9"/>
  <c r="AA24" i="9"/>
  <c r="AA22" i="9"/>
  <c r="AA21" i="9"/>
  <c r="AA20" i="9"/>
  <c r="AA19" i="9"/>
  <c r="AA18" i="9"/>
  <c r="AA17" i="9"/>
  <c r="AA16" i="9"/>
  <c r="AA15" i="9"/>
  <c r="AA14" i="9"/>
  <c r="AA13" i="9"/>
  <c r="AA12" i="9"/>
  <c r="AA11" i="9"/>
  <c r="AA10" i="9"/>
  <c r="AA9" i="9"/>
  <c r="AA8" i="9"/>
  <c r="AN47" i="9"/>
  <c r="AM47" i="9"/>
  <c r="AK47" i="9"/>
  <c r="AQ45" i="9"/>
  <c r="AP45" i="9"/>
  <c r="AQ44" i="9"/>
  <c r="AP44" i="9"/>
  <c r="AQ43" i="9"/>
  <c r="AP43" i="9"/>
  <c r="AQ42" i="9"/>
  <c r="AP42" i="9"/>
  <c r="AQ41" i="9"/>
  <c r="AP41" i="9"/>
  <c r="AQ40" i="9"/>
  <c r="AP40" i="9"/>
  <c r="AN37" i="9"/>
  <c r="AM37" i="9"/>
  <c r="AK37" i="9"/>
  <c r="AQ35" i="9"/>
  <c r="AP35" i="9"/>
  <c r="AQ34" i="9"/>
  <c r="AP34" i="9"/>
  <c r="AN31" i="9"/>
  <c r="AM31" i="9"/>
  <c r="AK31" i="9"/>
  <c r="AQ29" i="9"/>
  <c r="AP29" i="9"/>
  <c r="AQ27" i="9"/>
  <c r="AP27" i="9"/>
  <c r="AQ26" i="9"/>
  <c r="AP26" i="9"/>
  <c r="AQ25" i="9"/>
  <c r="AP25" i="9"/>
  <c r="AQ24" i="9"/>
  <c r="AP24" i="9"/>
  <c r="AQ22" i="9"/>
  <c r="AP22" i="9"/>
  <c r="AQ21" i="9"/>
  <c r="AP21" i="9"/>
  <c r="AQ20" i="9"/>
  <c r="AP20" i="9"/>
  <c r="AQ19" i="9"/>
  <c r="AP19" i="9"/>
  <c r="AQ18" i="9"/>
  <c r="AP18" i="9"/>
  <c r="AQ17" i="9"/>
  <c r="AP17" i="9"/>
  <c r="AQ16" i="9"/>
  <c r="AP16" i="9"/>
  <c r="AQ15" i="9"/>
  <c r="AP15" i="9"/>
  <c r="AQ14" i="9"/>
  <c r="AP14" i="9"/>
  <c r="AQ13" i="9"/>
  <c r="AP13" i="9"/>
  <c r="AQ12" i="9"/>
  <c r="AP12" i="9"/>
  <c r="AQ11" i="9"/>
  <c r="AP11" i="9"/>
  <c r="AQ10" i="9"/>
  <c r="AP10" i="9"/>
  <c r="AQ9" i="9"/>
  <c r="AP9" i="9"/>
  <c r="AQ8" i="9"/>
  <c r="AP8" i="9"/>
  <c r="AQ36" i="10"/>
  <c r="AP36" i="10"/>
  <c r="AN34" i="10"/>
  <c r="AM34" i="10"/>
  <c r="AK34" i="10"/>
  <c r="AQ32" i="10"/>
  <c r="AP32" i="10"/>
  <c r="AQ31" i="10"/>
  <c r="AP31" i="10"/>
  <c r="AQ30" i="10"/>
  <c r="AP30" i="10"/>
  <c r="AQ29" i="10"/>
  <c r="AP29" i="10"/>
  <c r="AQ28" i="10"/>
  <c r="AP28" i="10"/>
  <c r="AQ27" i="10"/>
  <c r="AP27" i="10"/>
  <c r="AN24" i="10"/>
  <c r="AM24" i="10"/>
  <c r="AK24" i="10"/>
  <c r="AQ22" i="10"/>
  <c r="AP22" i="10"/>
  <c r="AQ21" i="10"/>
  <c r="AP21" i="10"/>
  <c r="AQ20" i="10"/>
  <c r="AP20" i="10"/>
  <c r="AN17" i="10"/>
  <c r="AM17" i="10"/>
  <c r="AK17" i="10"/>
  <c r="AQ14" i="10"/>
  <c r="AP14" i="10"/>
  <c r="AQ13" i="10"/>
  <c r="AP13" i="10"/>
  <c r="AQ12" i="10"/>
  <c r="AP12" i="10"/>
  <c r="AQ10" i="10"/>
  <c r="AP10" i="10"/>
  <c r="AQ9" i="10"/>
  <c r="AP9" i="10"/>
  <c r="AQ8" i="10"/>
  <c r="AP8" i="10"/>
  <c r="Z37" i="9" l="1"/>
  <c r="H39" i="10"/>
  <c r="K24" i="10"/>
  <c r="J24" i="10"/>
  <c r="J17" i="10"/>
  <c r="K17" i="10"/>
  <c r="G39" i="10"/>
  <c r="K34" i="10"/>
  <c r="J34" i="10"/>
  <c r="E39" i="10"/>
  <c r="AA17" i="10"/>
  <c r="H50" i="9"/>
  <c r="J37" i="9"/>
  <c r="G50" i="9"/>
  <c r="K31" i="9"/>
  <c r="K37" i="9"/>
  <c r="E50" i="9"/>
  <c r="J47" i="9"/>
  <c r="J31" i="9"/>
  <c r="K47" i="9"/>
  <c r="X50" i="9"/>
  <c r="S37" i="9"/>
  <c r="Z31" i="9"/>
  <c r="W39" i="10"/>
  <c r="AA34" i="10"/>
  <c r="X39" i="10"/>
  <c r="S34" i="10"/>
  <c r="M39" i="10"/>
  <c r="P39" i="10"/>
  <c r="R34" i="10"/>
  <c r="S24" i="10"/>
  <c r="R24" i="10"/>
  <c r="R17" i="10"/>
  <c r="S17" i="10"/>
  <c r="O39" i="10"/>
  <c r="Z34" i="10"/>
  <c r="Z17" i="10"/>
  <c r="U39" i="10"/>
  <c r="AA24" i="10"/>
  <c r="M50" i="9"/>
  <c r="R47" i="9"/>
  <c r="P50" i="9"/>
  <c r="U50" i="9"/>
  <c r="S47" i="9"/>
  <c r="O50" i="9"/>
  <c r="R37" i="9"/>
  <c r="S31" i="9"/>
  <c r="W50" i="9"/>
  <c r="R31" i="9"/>
  <c r="AA47" i="9"/>
  <c r="AA37" i="9"/>
  <c r="AA31" i="9"/>
  <c r="AM50" i="9"/>
  <c r="AP47" i="9"/>
  <c r="AP37" i="9"/>
  <c r="AN39" i="10"/>
  <c r="AN50" i="9"/>
  <c r="AQ47" i="9"/>
  <c r="AK39" i="10"/>
  <c r="AQ34" i="10"/>
  <c r="AQ37" i="9"/>
  <c r="AP31" i="9"/>
  <c r="AK50" i="9"/>
  <c r="AQ31" i="9"/>
  <c r="AP17" i="10"/>
  <c r="AQ24" i="10"/>
  <c r="AP34" i="10"/>
  <c r="AP24" i="10"/>
  <c r="AQ17" i="10"/>
  <c r="AM39" i="10"/>
  <c r="AA50" i="9" l="1"/>
  <c r="R50" i="9"/>
  <c r="K39" i="10"/>
  <c r="J39" i="10"/>
  <c r="AA39" i="10"/>
  <c r="K50" i="9"/>
  <c r="J50" i="9"/>
  <c r="Z50" i="9"/>
  <c r="Z39" i="10"/>
  <c r="R39" i="10"/>
  <c r="S39" i="10"/>
  <c r="S50" i="9"/>
  <c r="AQ50" i="9"/>
  <c r="AP39" i="10"/>
  <c r="AP50" i="9"/>
  <c r="AQ39" i="10"/>
  <c r="AF47" i="9" l="1"/>
  <c r="AE47" i="9"/>
  <c r="AC47" i="9"/>
  <c r="AI45" i="9"/>
  <c r="AH45" i="9"/>
  <c r="AI44" i="9"/>
  <c r="AH44" i="9"/>
  <c r="AI43" i="9"/>
  <c r="AH43" i="9"/>
  <c r="AI42" i="9"/>
  <c r="AH42" i="9"/>
  <c r="AI41" i="9"/>
  <c r="AH41" i="9"/>
  <c r="AI40" i="9"/>
  <c r="AH40" i="9"/>
  <c r="AF37" i="9"/>
  <c r="AE37" i="9"/>
  <c r="AC37" i="9"/>
  <c r="AI35" i="9"/>
  <c r="AH35" i="9"/>
  <c r="AI34" i="9"/>
  <c r="AH34" i="9"/>
  <c r="AF31" i="9"/>
  <c r="AE31" i="9"/>
  <c r="AC31" i="9"/>
  <c r="AI29" i="9"/>
  <c r="AH29" i="9"/>
  <c r="AI27" i="9"/>
  <c r="AH27" i="9"/>
  <c r="AI26" i="9"/>
  <c r="AH26" i="9"/>
  <c r="AI25" i="9"/>
  <c r="AH25" i="9"/>
  <c r="AI24" i="9"/>
  <c r="AH24" i="9"/>
  <c r="AI22" i="9"/>
  <c r="AH22" i="9"/>
  <c r="AI21" i="9"/>
  <c r="AH21" i="9"/>
  <c r="AI20" i="9"/>
  <c r="AH20" i="9"/>
  <c r="AI19" i="9"/>
  <c r="AH19" i="9"/>
  <c r="AI18" i="9"/>
  <c r="AH18" i="9"/>
  <c r="AI17" i="9"/>
  <c r="AH17" i="9"/>
  <c r="AI16" i="9"/>
  <c r="AH16" i="9"/>
  <c r="AI15" i="9"/>
  <c r="AH15" i="9"/>
  <c r="AI14" i="9"/>
  <c r="AH14" i="9"/>
  <c r="AI13" i="9"/>
  <c r="AH13" i="9"/>
  <c r="AI12" i="9"/>
  <c r="AH12" i="9"/>
  <c r="AI11" i="9"/>
  <c r="AH11" i="9"/>
  <c r="AI10" i="9"/>
  <c r="AH10" i="9"/>
  <c r="AI9" i="9"/>
  <c r="AH9" i="9"/>
  <c r="AI8" i="9"/>
  <c r="AH8" i="9"/>
  <c r="AI36" i="10"/>
  <c r="AH36" i="10"/>
  <c r="AF34" i="10"/>
  <c r="AE34" i="10"/>
  <c r="AC34" i="10"/>
  <c r="AI32" i="10"/>
  <c r="AH32" i="10"/>
  <c r="AI31" i="10"/>
  <c r="AH31" i="10"/>
  <c r="AI30" i="10"/>
  <c r="AH30" i="10"/>
  <c r="AI29" i="10"/>
  <c r="AH29" i="10"/>
  <c r="AI28" i="10"/>
  <c r="AH28" i="10"/>
  <c r="AI27" i="10"/>
  <c r="AH27" i="10"/>
  <c r="AF24" i="10"/>
  <c r="AE24" i="10"/>
  <c r="AC24" i="10"/>
  <c r="AI22" i="10"/>
  <c r="AH22" i="10"/>
  <c r="AI21" i="10"/>
  <c r="AH21" i="10"/>
  <c r="AI20" i="10"/>
  <c r="AH20" i="10"/>
  <c r="AF17" i="10"/>
  <c r="AE17" i="10"/>
  <c r="AC17" i="10"/>
  <c r="AI14" i="10"/>
  <c r="AH14" i="10"/>
  <c r="AI13" i="10"/>
  <c r="AH13" i="10"/>
  <c r="AI12" i="10"/>
  <c r="AH12" i="10"/>
  <c r="AI10" i="10"/>
  <c r="AH10" i="10"/>
  <c r="AI9" i="10"/>
  <c r="AH9" i="10"/>
  <c r="AI8" i="10"/>
  <c r="AH8" i="10"/>
  <c r="AF39" i="10" l="1"/>
  <c r="AI24" i="10"/>
  <c r="AH34" i="10"/>
  <c r="AH17" i="10"/>
  <c r="AI47" i="9"/>
  <c r="AH37" i="9"/>
  <c r="AH47" i="9"/>
  <c r="AC50" i="9"/>
  <c r="AH31" i="9"/>
  <c r="AI37" i="9"/>
  <c r="AF50" i="9"/>
  <c r="AE50" i="9"/>
  <c r="AI31" i="9"/>
  <c r="AC39" i="10"/>
  <c r="AI34" i="10"/>
  <c r="AH24" i="10"/>
  <c r="AI17" i="10"/>
  <c r="AE39" i="10"/>
  <c r="AH39" i="10" l="1"/>
  <c r="AH50" i="9"/>
  <c r="AI50" i="9"/>
  <c r="AI39" i="10"/>
</calcChain>
</file>

<file path=xl/sharedStrings.xml><?xml version="1.0" encoding="utf-8"?>
<sst xmlns="http://schemas.openxmlformats.org/spreadsheetml/2006/main" count="160" uniqueCount="62">
  <si>
    <t>SCHOOL TOTAL</t>
  </si>
  <si>
    <t>Sport Management</t>
  </si>
  <si>
    <t>Recreation/Parks/Leisure</t>
  </si>
  <si>
    <t>Physical Ed.</t>
  </si>
  <si>
    <t>Kinesiology</t>
  </si>
  <si>
    <t>Health</t>
  </si>
  <si>
    <t>Communication Disorders/Sci</t>
  </si>
  <si>
    <t>PROFESSIONAL STUDIES</t>
  </si>
  <si>
    <t>Literacy</t>
  </si>
  <si>
    <t>Foundations/Social Advocacy</t>
  </si>
  <si>
    <t>Childhood/ Early Childhood</t>
  </si>
  <si>
    <t>EDUCATION</t>
  </si>
  <si>
    <t>ARTS &amp; SCIENCES</t>
  </si>
  <si>
    <t>Physics</t>
  </si>
  <si>
    <t>Geology</t>
  </si>
  <si>
    <t>Chemistry</t>
  </si>
  <si>
    <t xml:space="preserve">Biological Sciences </t>
  </si>
  <si>
    <t>Sociology/ Anthropology</t>
  </si>
  <si>
    <t>Psychology</t>
  </si>
  <si>
    <t>Political Science</t>
  </si>
  <si>
    <t>Philosophy</t>
  </si>
  <si>
    <t>Performing Arts</t>
  </si>
  <si>
    <t>Modern Languages</t>
  </si>
  <si>
    <t>Mathematics</t>
  </si>
  <si>
    <t>International Studies</t>
  </si>
  <si>
    <t>History</t>
  </si>
  <si>
    <t>Geography</t>
  </si>
  <si>
    <t>English</t>
  </si>
  <si>
    <t>Economics</t>
  </si>
  <si>
    <t>Art/ Art History</t>
  </si>
  <si>
    <t>Africana Studies</t>
  </si>
  <si>
    <t>In Same Dept.</t>
  </si>
  <si>
    <t>Department</t>
  </si>
  <si>
    <t>1st Year Retention Rate</t>
  </si>
  <si>
    <t>Retained through following Fall</t>
  </si>
  <si>
    <t xml:space="preserve"> Advisement/Pre-Major</t>
  </si>
  <si>
    <t>UNDERGRADUATE TOTAL</t>
  </si>
  <si>
    <t>UNDERGRADUATE</t>
  </si>
  <si>
    <t>GRADUATE</t>
  </si>
  <si>
    <t>GRADUATE TOTAL</t>
  </si>
  <si>
    <t>NOTE:</t>
  </si>
  <si>
    <t>Graduate retention counts include some students who completed their degree within one year.</t>
  </si>
  <si>
    <t>1st-Time FT Student Cohort</t>
  </si>
  <si>
    <t xml:space="preserve"> Non-matric./ pre-grad</t>
  </si>
  <si>
    <t>At Cort-land (in other Dept.)</t>
  </si>
  <si>
    <t>At Cort-land</t>
  </si>
  <si>
    <t xml:space="preserve">New Graduate FT Cohort </t>
  </si>
  <si>
    <t>FIRST-YEAR RETENTION RATES OF FULL-TIME NEW GRADUATE STUDENTS</t>
  </si>
  <si>
    <t>Fall 2018</t>
  </si>
  <si>
    <t>FALL 2018- FALL 2019</t>
  </si>
  <si>
    <t>Communication/ Media Studies</t>
  </si>
  <si>
    <t>FALL 2019- FALL 2020</t>
  </si>
  <si>
    <t>Fall 2019</t>
  </si>
  <si>
    <t>For purposes of reporting unduplicated retention and graduation rates, Healthcare Management students are reported only in the Health Department cohorts, not Economics.</t>
  </si>
  <si>
    <t>FALL 2020- FALL 2021</t>
  </si>
  <si>
    <t>Fall 2020</t>
  </si>
  <si>
    <t>FIRST-YEAR RETENTION RATES OF FULL-TIME FIRST-TIME ENTERING UNDERGRADAUTE STUDENTS</t>
  </si>
  <si>
    <t>Fall 2021</t>
  </si>
  <si>
    <t>FALL 2021- FALL 2022</t>
  </si>
  <si>
    <t>FALL 2022- FALL 2023</t>
  </si>
  <si>
    <t>SCHOOL</t>
  </si>
  <si>
    <t>Fall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</si>
</sst>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Courier"/>
      <family val="3"/>
    </font>
    <font>
      <b/>
      <u/>
      <sz val="10"/>
      <name val="Arial"/>
      <family val="2"/>
    </font>
    <font>
      <sz val="11"/>
      <color indexed="8"/>
      <name val="Calibri"/>
      <family val="2"/>
    </font>
    <font>
      <u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double">
        <color auto="1"/>
      </top>
      <bottom/>
      <diagonal/>
    </border>
  </borders>
  <cellStyleXfs count="10">
    <xf numFmtId="0" fontId="0" fillId="0" borderId="0"/>
    <xf numFmtId="9" fontId="6" fillId="0" borderId="0" applyFont="0" applyFill="0" applyBorder="0" applyAlignment="0" applyProtection="0"/>
    <xf numFmtId="0" fontId="4" fillId="0" borderId="0"/>
    <xf numFmtId="0" fontId="2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9" fontId="2" fillId="0" borderId="0" applyFont="0" applyFill="0" applyBorder="0" applyAlignment="0" applyProtection="0"/>
    <xf numFmtId="0" fontId="2" fillId="0" borderId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164" fontId="2" fillId="0" borderId="0" xfId="2" applyNumberFormat="1" applyFont="1" applyProtection="1">
      <protection locked="0"/>
    </xf>
    <xf numFmtId="0" fontId="3" fillId="0" borderId="0" xfId="0" applyFont="1" applyAlignment="1">
      <alignment horizontal="right"/>
    </xf>
    <xf numFmtId="0" fontId="5" fillId="0" borderId="0" xfId="0" applyFont="1"/>
    <xf numFmtId="164" fontId="3" fillId="0" borderId="0" xfId="2" applyNumberFormat="1" applyFont="1" applyProtection="1">
      <protection locked="0"/>
    </xf>
    <xf numFmtId="9" fontId="3" fillId="0" borderId="0" xfId="1" applyFont="1" applyBorder="1" applyProtection="1"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Continuous" wrapText="1"/>
    </xf>
    <xf numFmtId="0" fontId="1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Continuous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 wrapText="1"/>
    </xf>
    <xf numFmtId="9" fontId="2" fillId="0" borderId="0" xfId="1" applyFont="1" applyProtection="1">
      <protection locked="0"/>
    </xf>
    <xf numFmtId="0" fontId="1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3"/>
    <xf numFmtId="0" fontId="2" fillId="0" borderId="2" xfId="0" applyFont="1" applyBorder="1"/>
    <xf numFmtId="164" fontId="2" fillId="0" borderId="2" xfId="2" applyNumberFormat="1" applyFont="1" applyBorder="1" applyProtection="1">
      <protection locked="0"/>
    </xf>
    <xf numFmtId="9" fontId="2" fillId="0" borderId="2" xfId="1" applyFont="1" applyBorder="1" applyProtection="1">
      <protection locked="0"/>
    </xf>
    <xf numFmtId="0" fontId="3" fillId="0" borderId="2" xfId="0" applyFont="1" applyBorder="1"/>
    <xf numFmtId="164" fontId="2" fillId="0" borderId="2" xfId="0" applyNumberFormat="1" applyFont="1" applyBorder="1"/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9" fontId="2" fillId="0" borderId="0" xfId="1" applyFont="1" applyBorder="1" applyProtection="1">
      <protection locked="0"/>
    </xf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2" fillId="0" borderId="4" xfId="0" applyFont="1" applyBorder="1" applyAlignment="1">
      <alignment horizontal="center" wrapText="1"/>
    </xf>
    <xf numFmtId="0" fontId="3" fillId="0" borderId="3" xfId="0" applyFont="1" applyBorder="1"/>
    <xf numFmtId="0" fontId="0" fillId="0" borderId="3" xfId="0" applyBorder="1" applyAlignment="1">
      <alignment horizontal="center" wrapText="1"/>
    </xf>
    <xf numFmtId="0" fontId="2" fillId="0" borderId="3" xfId="0" applyFont="1" applyBorder="1"/>
    <xf numFmtId="9" fontId="2" fillId="0" borderId="3" xfId="1" applyFont="1" applyBorder="1" applyProtection="1">
      <protection locked="0"/>
    </xf>
    <xf numFmtId="164" fontId="3" fillId="0" borderId="3" xfId="2" applyNumberFormat="1" applyFont="1" applyBorder="1" applyProtection="1">
      <protection locked="0"/>
    </xf>
    <xf numFmtId="9" fontId="2" fillId="0" borderId="5" xfId="1" applyFont="1" applyBorder="1" applyProtection="1">
      <protection locked="0"/>
    </xf>
    <xf numFmtId="164" fontId="2" fillId="0" borderId="3" xfId="2" applyNumberFormat="1" applyFont="1" applyBorder="1" applyProtection="1">
      <protection locked="0"/>
    </xf>
    <xf numFmtId="0" fontId="9" fillId="0" borderId="3" xfId="0" applyFont="1" applyBorder="1" applyAlignment="1">
      <alignment horizontal="right"/>
    </xf>
    <xf numFmtId="9" fontId="3" fillId="0" borderId="0" xfId="1" applyFont="1" applyFill="1" applyBorder="1" applyProtection="1">
      <protection locked="0"/>
    </xf>
    <xf numFmtId="0" fontId="3" fillId="0" borderId="6" xfId="0" applyFont="1" applyBorder="1"/>
    <xf numFmtId="0" fontId="5" fillId="0" borderId="6" xfId="0" applyFont="1" applyBorder="1"/>
    <xf numFmtId="0" fontId="0" fillId="0" borderId="6" xfId="0" applyBorder="1" applyAlignment="1">
      <alignment wrapText="1"/>
    </xf>
    <xf numFmtId="0" fontId="2" fillId="0" borderId="6" xfId="0" applyFont="1" applyBorder="1"/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right"/>
    </xf>
    <xf numFmtId="0" fontId="2" fillId="0" borderId="7" xfId="0" applyFont="1" applyBorder="1"/>
    <xf numFmtId="0" fontId="2" fillId="0" borderId="6" xfId="3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0" fontId="9" fillId="0" borderId="6" xfId="0" applyFont="1" applyBorder="1" applyAlignment="1">
      <alignment horizontal="right"/>
    </xf>
    <xf numFmtId="0" fontId="3" fillId="0" borderId="8" xfId="0" applyFont="1" applyBorder="1"/>
    <xf numFmtId="0" fontId="5" fillId="0" borderId="8" xfId="0" applyFont="1" applyBorder="1"/>
    <xf numFmtId="0" fontId="1" fillId="0" borderId="8" xfId="0" applyFont="1" applyBorder="1" applyAlignment="1">
      <alignment wrapText="1"/>
    </xf>
    <xf numFmtId="0" fontId="2" fillId="0" borderId="8" xfId="0" applyFont="1" applyBorder="1"/>
    <xf numFmtId="0" fontId="2" fillId="0" borderId="8" xfId="0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0" borderId="9" xfId="0" applyFont="1" applyBorder="1"/>
    <xf numFmtId="0" fontId="2" fillId="0" borderId="8" xfId="3" applyBorder="1"/>
    <xf numFmtId="164" fontId="3" fillId="0" borderId="0" xfId="2" applyNumberFormat="1" applyFont="1" applyBorder="1" applyProtection="1">
      <protection locked="0"/>
    </xf>
    <xf numFmtId="0" fontId="3" fillId="0" borderId="0" xfId="0" applyFont="1" applyBorder="1"/>
    <xf numFmtId="0" fontId="2" fillId="0" borderId="0" xfId="0" applyFont="1" applyBorder="1"/>
    <xf numFmtId="0" fontId="7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" wrapText="1"/>
    </xf>
    <xf numFmtId="164" fontId="2" fillId="0" borderId="0" xfId="2" applyNumberFormat="1" applyFont="1" applyBorder="1" applyProtection="1">
      <protection locked="0"/>
    </xf>
    <xf numFmtId="0" fontId="1" fillId="0" borderId="6" xfId="0" applyFont="1" applyBorder="1" applyAlignment="1">
      <alignment wrapText="1"/>
    </xf>
  </cellXfs>
  <cellStyles count="10">
    <cellStyle name="Normal" xfId="0" builtinId="0"/>
    <cellStyle name="Normal 2" xfId="4" xr:uid="{00000000-0005-0000-0000-000001000000}"/>
    <cellStyle name="Normal 3 2" xfId="6" xr:uid="{00000000-0005-0000-0000-000002000000}"/>
    <cellStyle name="Normal 4" xfId="5" xr:uid="{00000000-0005-0000-0000-000003000000}"/>
    <cellStyle name="Normal 6" xfId="7" xr:uid="{00000000-0005-0000-0000-000004000000}"/>
    <cellStyle name="Normal 8" xfId="9" xr:uid="{00000000-0005-0000-0000-000005000000}"/>
    <cellStyle name="Normal_Fall 2006 academic majors" xfId="2" xr:uid="{00000000-0005-0000-0000-000006000000}"/>
    <cellStyle name="Normal_headcount-25yr-2008b" xfId="3" xr:uid="{00000000-0005-0000-0000-000007000000}"/>
    <cellStyle name="Percent" xfId="1" builtinId="5"/>
    <cellStyle name="Percent 2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53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140625" defaultRowHeight="12.75" x14ac:dyDescent="0.2"/>
  <cols>
    <col min="1" max="2" width="2.28515625" style="1" customWidth="1"/>
    <col min="3" max="3" width="27" style="2" customWidth="1"/>
    <col min="4" max="4" width="1.42578125" style="2" customWidth="1"/>
    <col min="5" max="5" width="8.28515625" style="2" customWidth="1"/>
    <col min="6" max="6" width="0.85546875" style="2" customWidth="1"/>
    <col min="7" max="8" width="6.5703125" style="2" customWidth="1"/>
    <col min="9" max="9" width="0.85546875" style="2" customWidth="1"/>
    <col min="10" max="11" width="5.7109375" style="2" customWidth="1"/>
    <col min="12" max="12" width="1.7109375" style="2" customWidth="1"/>
    <col min="13" max="13" width="8.28515625" style="2" customWidth="1"/>
    <col min="14" max="14" width="0.85546875" style="2" customWidth="1"/>
    <col min="15" max="16" width="6.5703125" style="2" customWidth="1"/>
    <col min="17" max="17" width="0.85546875" style="2" customWidth="1"/>
    <col min="18" max="19" width="5.7109375" style="2" customWidth="1"/>
    <col min="20" max="20" width="1.7109375" style="2" customWidth="1"/>
    <col min="21" max="21" width="8.28515625" style="2" customWidth="1"/>
    <col min="22" max="22" width="0.85546875" style="2" customWidth="1"/>
    <col min="23" max="24" width="6.5703125" style="2" customWidth="1"/>
    <col min="25" max="25" width="0.85546875" style="2" customWidth="1"/>
    <col min="26" max="27" width="5.7109375" style="2" customWidth="1"/>
    <col min="28" max="28" width="1.7109375" style="2" customWidth="1"/>
    <col min="29" max="29" width="8.28515625" style="2" customWidth="1"/>
    <col min="30" max="30" width="0.85546875" style="2" customWidth="1"/>
    <col min="31" max="32" width="6.5703125" style="2" customWidth="1"/>
    <col min="33" max="33" width="0.85546875" style="2" customWidth="1"/>
    <col min="34" max="35" width="5.7109375" style="2" customWidth="1"/>
    <col min="36" max="36" width="1.7109375" style="2" customWidth="1"/>
    <col min="37" max="37" width="8.28515625" style="2" customWidth="1"/>
    <col min="38" max="38" width="0.85546875" style="2" customWidth="1"/>
    <col min="39" max="40" width="6.5703125" style="2" customWidth="1"/>
    <col min="41" max="41" width="0.85546875" style="2" customWidth="1"/>
    <col min="42" max="43" width="5.7109375" style="2" customWidth="1"/>
    <col min="44" max="44" width="1.7109375" style="2" customWidth="1"/>
    <col min="45" max="16384" width="9.140625" style="1"/>
  </cols>
  <sheetData>
    <row r="1" spans="1:44" ht="15" x14ac:dyDescent="0.25">
      <c r="B1" s="20" t="s">
        <v>56</v>
      </c>
    </row>
    <row r="2" spans="1:44" x14ac:dyDescent="0.2">
      <c r="D2" s="57"/>
      <c r="E2" s="13" t="s">
        <v>59</v>
      </c>
      <c r="F2" s="13"/>
      <c r="G2" s="13"/>
      <c r="H2" s="13"/>
      <c r="I2" s="13"/>
      <c r="J2" s="13"/>
      <c r="K2" s="34"/>
      <c r="M2" s="13" t="s">
        <v>58</v>
      </c>
      <c r="N2" s="13"/>
      <c r="O2" s="13"/>
      <c r="P2" s="13"/>
      <c r="Q2" s="13"/>
      <c r="R2" s="13"/>
      <c r="S2" s="34"/>
      <c r="U2" s="13" t="s">
        <v>54</v>
      </c>
      <c r="V2" s="13"/>
      <c r="W2" s="13"/>
      <c r="X2" s="13"/>
      <c r="Y2" s="13"/>
      <c r="Z2" s="13"/>
      <c r="AA2" s="34"/>
      <c r="AC2" s="13" t="s">
        <v>51</v>
      </c>
      <c r="AD2" s="13"/>
      <c r="AE2" s="13"/>
      <c r="AF2" s="13"/>
      <c r="AG2" s="13"/>
      <c r="AH2" s="13"/>
      <c r="AI2" s="34"/>
      <c r="AK2" s="13" t="s">
        <v>49</v>
      </c>
      <c r="AL2" s="13"/>
      <c r="AM2" s="13"/>
      <c r="AN2" s="13"/>
      <c r="AO2" s="13"/>
      <c r="AP2" s="13"/>
      <c r="AQ2" s="68"/>
      <c r="AR2" s="46"/>
    </row>
    <row r="3" spans="1:44" ht="38.1" customHeight="1" x14ac:dyDescent="0.2">
      <c r="B3" s="2" t="s">
        <v>60</v>
      </c>
      <c r="D3" s="57"/>
      <c r="E3" s="14" t="s">
        <v>61</v>
      </c>
      <c r="F3" s="13"/>
      <c r="G3" s="17" t="s">
        <v>34</v>
      </c>
      <c r="H3" s="16"/>
      <c r="I3" s="13"/>
      <c r="J3" s="17" t="s">
        <v>33</v>
      </c>
      <c r="K3" s="35"/>
      <c r="M3" s="14" t="s">
        <v>57</v>
      </c>
      <c r="N3" s="13"/>
      <c r="O3" s="17" t="s">
        <v>34</v>
      </c>
      <c r="P3" s="16"/>
      <c r="Q3" s="13"/>
      <c r="R3" s="17" t="s">
        <v>33</v>
      </c>
      <c r="S3" s="35"/>
      <c r="U3" s="14" t="s">
        <v>55</v>
      </c>
      <c r="V3" s="13"/>
      <c r="W3" s="17" t="s">
        <v>34</v>
      </c>
      <c r="X3" s="16"/>
      <c r="Y3" s="13"/>
      <c r="Z3" s="17" t="s">
        <v>33</v>
      </c>
      <c r="AA3" s="35"/>
      <c r="AC3" s="14" t="s">
        <v>52</v>
      </c>
      <c r="AD3" s="13"/>
      <c r="AE3" s="17" t="s">
        <v>34</v>
      </c>
      <c r="AF3" s="16"/>
      <c r="AG3" s="13"/>
      <c r="AH3" s="17" t="s">
        <v>33</v>
      </c>
      <c r="AI3" s="35"/>
      <c r="AK3" s="14" t="s">
        <v>48</v>
      </c>
      <c r="AL3" s="13"/>
      <c r="AM3" s="17" t="s">
        <v>34</v>
      </c>
      <c r="AN3" s="16"/>
      <c r="AO3" s="13"/>
      <c r="AP3" s="17" t="s">
        <v>33</v>
      </c>
      <c r="AQ3" s="16"/>
      <c r="AR3" s="46"/>
    </row>
    <row r="4" spans="1:44" s="12" customFormat="1" ht="66" customHeight="1" x14ac:dyDescent="0.2">
      <c r="C4" s="5" t="s">
        <v>32</v>
      </c>
      <c r="D4" s="58"/>
      <c r="E4" s="14" t="s">
        <v>42</v>
      </c>
      <c r="F4" s="15"/>
      <c r="G4" s="14" t="s">
        <v>31</v>
      </c>
      <c r="H4" s="14" t="s">
        <v>44</v>
      </c>
      <c r="I4" s="15"/>
      <c r="J4" s="14" t="s">
        <v>31</v>
      </c>
      <c r="K4" s="36" t="s">
        <v>45</v>
      </c>
      <c r="L4" s="5"/>
      <c r="M4" s="14" t="s">
        <v>42</v>
      </c>
      <c r="N4" s="15"/>
      <c r="O4" s="14" t="s">
        <v>31</v>
      </c>
      <c r="P4" s="14" t="s">
        <v>44</v>
      </c>
      <c r="Q4" s="15"/>
      <c r="R4" s="14" t="s">
        <v>31</v>
      </c>
      <c r="S4" s="36" t="s">
        <v>45</v>
      </c>
      <c r="T4" s="5"/>
      <c r="U4" s="14" t="s">
        <v>42</v>
      </c>
      <c r="V4" s="15"/>
      <c r="W4" s="14" t="s">
        <v>31</v>
      </c>
      <c r="X4" s="14" t="s">
        <v>44</v>
      </c>
      <c r="Y4" s="15"/>
      <c r="Z4" s="14" t="s">
        <v>31</v>
      </c>
      <c r="AA4" s="36" t="s">
        <v>45</v>
      </c>
      <c r="AB4" s="5"/>
      <c r="AC4" s="14" t="s">
        <v>42</v>
      </c>
      <c r="AD4" s="15"/>
      <c r="AE4" s="14" t="s">
        <v>31</v>
      </c>
      <c r="AF4" s="14" t="s">
        <v>44</v>
      </c>
      <c r="AG4" s="15"/>
      <c r="AH4" s="14" t="s">
        <v>31</v>
      </c>
      <c r="AI4" s="36" t="s">
        <v>45</v>
      </c>
      <c r="AJ4" s="5"/>
      <c r="AK4" s="14" t="s">
        <v>42</v>
      </c>
      <c r="AL4" s="15"/>
      <c r="AM4" s="14" t="s">
        <v>31</v>
      </c>
      <c r="AN4" s="14" t="s">
        <v>44</v>
      </c>
      <c r="AO4" s="15"/>
      <c r="AP4" s="14" t="s">
        <v>31</v>
      </c>
      <c r="AQ4" s="14" t="s">
        <v>45</v>
      </c>
      <c r="AR4" s="47"/>
    </row>
    <row r="5" spans="1:44" x14ac:dyDescent="0.2">
      <c r="D5" s="57"/>
      <c r="K5" s="37"/>
      <c r="S5" s="37"/>
      <c r="AA5" s="37"/>
      <c r="AI5" s="37"/>
      <c r="AQ5" s="66"/>
      <c r="AR5" s="46"/>
    </row>
    <row r="6" spans="1:44" s="8" customFormat="1" x14ac:dyDescent="0.2">
      <c r="A6" s="19" t="s">
        <v>37</v>
      </c>
      <c r="C6" s="11"/>
      <c r="D6" s="59"/>
      <c r="E6" s="9"/>
      <c r="F6" s="9"/>
      <c r="G6" s="10"/>
      <c r="H6" s="10"/>
      <c r="I6" s="10"/>
      <c r="J6" s="9"/>
      <c r="K6" s="38"/>
      <c r="L6" s="11"/>
      <c r="M6" s="9"/>
      <c r="N6" s="9"/>
      <c r="O6" s="10"/>
      <c r="P6" s="10"/>
      <c r="Q6" s="10"/>
      <c r="R6" s="9"/>
      <c r="S6" s="38"/>
      <c r="T6" s="11"/>
      <c r="U6" s="9"/>
      <c r="V6" s="9"/>
      <c r="W6" s="10"/>
      <c r="X6" s="10"/>
      <c r="Y6" s="10"/>
      <c r="Z6" s="9"/>
      <c r="AA6" s="38"/>
      <c r="AB6" s="11"/>
      <c r="AC6" s="9"/>
      <c r="AD6" s="9"/>
      <c r="AE6" s="10"/>
      <c r="AF6" s="10"/>
      <c r="AG6" s="10"/>
      <c r="AH6" s="9"/>
      <c r="AI6" s="38"/>
      <c r="AJ6" s="11"/>
      <c r="AK6" s="9"/>
      <c r="AL6" s="9"/>
      <c r="AM6" s="10"/>
      <c r="AN6" s="10"/>
      <c r="AO6" s="10"/>
      <c r="AP6" s="9"/>
      <c r="AQ6" s="69"/>
      <c r="AR6" s="71"/>
    </row>
    <row r="7" spans="1:44" x14ac:dyDescent="0.2">
      <c r="A7" s="12"/>
      <c r="B7" s="5" t="s">
        <v>12</v>
      </c>
      <c r="C7" s="1"/>
      <c r="D7" s="60"/>
      <c r="E7" s="1"/>
      <c r="F7" s="1"/>
      <c r="G7" s="1"/>
      <c r="H7" s="1"/>
      <c r="I7" s="1"/>
      <c r="J7" s="1"/>
      <c r="K7" s="39"/>
      <c r="L7" s="1"/>
      <c r="M7" s="1"/>
      <c r="N7" s="1"/>
      <c r="O7" s="1"/>
      <c r="P7" s="1"/>
      <c r="Q7" s="1"/>
      <c r="R7" s="1"/>
      <c r="S7" s="39"/>
      <c r="T7" s="1"/>
      <c r="U7" s="1"/>
      <c r="V7" s="1"/>
      <c r="W7" s="1"/>
      <c r="X7" s="1"/>
      <c r="Y7" s="1"/>
      <c r="Z7" s="1"/>
      <c r="AA7" s="39"/>
      <c r="AB7" s="1"/>
      <c r="AC7" s="1"/>
      <c r="AD7" s="1"/>
      <c r="AE7" s="1"/>
      <c r="AF7" s="1"/>
      <c r="AG7" s="1"/>
      <c r="AH7" s="1"/>
      <c r="AI7" s="39"/>
      <c r="AJ7" s="1"/>
      <c r="AK7" s="1"/>
      <c r="AL7" s="1"/>
      <c r="AM7" s="1"/>
      <c r="AN7" s="1"/>
      <c r="AO7" s="1"/>
      <c r="AP7" s="1"/>
      <c r="AQ7" s="67"/>
      <c r="AR7" s="49"/>
    </row>
    <row r="8" spans="1:44" x14ac:dyDescent="0.2">
      <c r="C8" s="1" t="s">
        <v>30</v>
      </c>
      <c r="D8" s="60"/>
      <c r="E8" s="3">
        <v>0</v>
      </c>
      <c r="F8" s="3"/>
      <c r="G8" s="3"/>
      <c r="H8" s="3"/>
      <c r="I8" s="3"/>
      <c r="J8" s="18" t="e">
        <f>IF(E8=0,NA(),G8/E8)</f>
        <v>#N/A</v>
      </c>
      <c r="K8" s="40" t="e">
        <f>IF(E8=0,NA(),SUM(G8:H8)/E8)</f>
        <v>#N/A</v>
      </c>
      <c r="L8" s="1"/>
      <c r="M8" s="3">
        <v>0</v>
      </c>
      <c r="N8" s="3"/>
      <c r="O8" s="3"/>
      <c r="P8" s="3"/>
      <c r="Q8" s="3"/>
      <c r="R8" s="18" t="e">
        <f>IF(M8=0,NA(),O8/M8)</f>
        <v>#N/A</v>
      </c>
      <c r="S8" s="40" t="e">
        <f>IF(M8=0,NA(),SUM(O8:P8)/M8)</f>
        <v>#N/A</v>
      </c>
      <c r="T8" s="1"/>
      <c r="U8" s="3">
        <v>0</v>
      </c>
      <c r="V8" s="3"/>
      <c r="W8" s="3"/>
      <c r="X8" s="3"/>
      <c r="Y8" s="3"/>
      <c r="Z8" s="18" t="e">
        <f>IF(U8=0,NA(),W8/U8)</f>
        <v>#N/A</v>
      </c>
      <c r="AA8" s="40" t="e">
        <f>IF(U8=0,NA(),SUM(W8:X8)/U8)</f>
        <v>#N/A</v>
      </c>
      <c r="AB8" s="1"/>
      <c r="AC8" s="3">
        <v>0</v>
      </c>
      <c r="AD8" s="3"/>
      <c r="AE8" s="3"/>
      <c r="AF8" s="3"/>
      <c r="AG8" s="3"/>
      <c r="AH8" s="18" t="e">
        <f>IF(AC8=0,NA(),AE8/AC8)</f>
        <v>#N/A</v>
      </c>
      <c r="AI8" s="40" t="e">
        <f>IF(AC8=0,NA(),SUM(AE8:AF8)/AC8)</f>
        <v>#N/A</v>
      </c>
      <c r="AJ8" s="1"/>
      <c r="AK8" s="3">
        <v>0</v>
      </c>
      <c r="AL8" s="3"/>
      <c r="AM8" s="3"/>
      <c r="AN8" s="3"/>
      <c r="AO8" s="3"/>
      <c r="AP8" s="18" t="e">
        <f>IF(AK8=0,NA(),AM8/AK8)</f>
        <v>#N/A</v>
      </c>
      <c r="AQ8" s="33" t="e">
        <f>IF(AK8=0,NA(),SUM(AM8:AN8)/AK8)</f>
        <v>#N/A</v>
      </c>
      <c r="AR8" s="49"/>
    </row>
    <row r="9" spans="1:44" x14ac:dyDescent="0.2">
      <c r="C9" s="1" t="s">
        <v>29</v>
      </c>
      <c r="D9" s="60"/>
      <c r="E9" s="3">
        <v>5</v>
      </c>
      <c r="F9" s="3"/>
      <c r="G9" s="3">
        <v>4</v>
      </c>
      <c r="H9" s="3">
        <v>0</v>
      </c>
      <c r="I9" s="3"/>
      <c r="J9" s="18">
        <f t="shared" ref="J9:J22" si="0">IF(E9=0,NA(),G9/E9)</f>
        <v>0.8</v>
      </c>
      <c r="K9" s="40">
        <f t="shared" ref="K9:K22" si="1">IF(E9=0,NA(),SUM(G9:H9)/E9)</f>
        <v>0.8</v>
      </c>
      <c r="L9" s="1"/>
      <c r="M9" s="3">
        <v>11</v>
      </c>
      <c r="N9" s="3"/>
      <c r="O9" s="3">
        <v>5</v>
      </c>
      <c r="P9" s="3">
        <v>0</v>
      </c>
      <c r="Q9" s="3"/>
      <c r="R9" s="18">
        <f t="shared" ref="R9:R22" si="2">IF(M9=0,NA(),O9/M9)</f>
        <v>0.45454545454545453</v>
      </c>
      <c r="S9" s="40">
        <f t="shared" ref="S9:S22" si="3">IF(M9=0,NA(),SUM(O9:P9)/M9)</f>
        <v>0.45454545454545453</v>
      </c>
      <c r="T9" s="1"/>
      <c r="U9" s="3">
        <v>10</v>
      </c>
      <c r="V9" s="3"/>
      <c r="W9" s="3">
        <v>5</v>
      </c>
      <c r="X9" s="3">
        <v>0</v>
      </c>
      <c r="Y9" s="3"/>
      <c r="Z9" s="18">
        <f t="shared" ref="Z9:Z22" si="4">IF(U9=0,NA(),W9/U9)</f>
        <v>0.5</v>
      </c>
      <c r="AA9" s="40">
        <f t="shared" ref="AA9:AA22" si="5">IF(U9=0,NA(),SUM(W9:X9)/U9)</f>
        <v>0.5</v>
      </c>
      <c r="AB9" s="1"/>
      <c r="AC9" s="3">
        <v>10</v>
      </c>
      <c r="AD9" s="3"/>
      <c r="AE9" s="3">
        <v>8</v>
      </c>
      <c r="AF9" s="3">
        <v>0</v>
      </c>
      <c r="AG9" s="3"/>
      <c r="AH9" s="18">
        <f t="shared" ref="AH9:AH22" si="6">IF(AC9=0,NA(),AE9/AC9)</f>
        <v>0.8</v>
      </c>
      <c r="AI9" s="40">
        <f t="shared" ref="AI9:AI22" si="7">IF(AC9=0,NA(),SUM(AE9:AF9)/AC9)</f>
        <v>0.8</v>
      </c>
      <c r="AJ9" s="1"/>
      <c r="AK9" s="3">
        <v>8</v>
      </c>
      <c r="AL9" s="3"/>
      <c r="AM9" s="3">
        <v>6</v>
      </c>
      <c r="AN9" s="3">
        <v>0</v>
      </c>
      <c r="AO9" s="3"/>
      <c r="AP9" s="18">
        <f t="shared" ref="AP9:AP22" si="8">IF(AK9=0,NA(),AM9/AK9)</f>
        <v>0.75</v>
      </c>
      <c r="AQ9" s="33">
        <f t="shared" ref="AQ9:AQ22" si="9">IF(AK9=0,NA(),SUM(AM9:AN9)/AK9)</f>
        <v>0.75</v>
      </c>
      <c r="AR9" s="49"/>
    </row>
    <row r="10" spans="1:44" x14ac:dyDescent="0.2">
      <c r="C10" s="1" t="s">
        <v>50</v>
      </c>
      <c r="D10" s="60"/>
      <c r="E10" s="3">
        <v>32</v>
      </c>
      <c r="F10" s="3"/>
      <c r="G10" s="3">
        <v>19</v>
      </c>
      <c r="H10" s="3">
        <v>4</v>
      </c>
      <c r="I10" s="3"/>
      <c r="J10" s="18">
        <f t="shared" si="0"/>
        <v>0.59375</v>
      </c>
      <c r="K10" s="40">
        <f t="shared" si="1"/>
        <v>0.71875</v>
      </c>
      <c r="L10" s="1"/>
      <c r="M10" s="3">
        <v>12</v>
      </c>
      <c r="N10" s="3"/>
      <c r="O10" s="3">
        <v>9</v>
      </c>
      <c r="P10" s="3">
        <v>1</v>
      </c>
      <c r="Q10" s="3"/>
      <c r="R10" s="18">
        <f t="shared" si="2"/>
        <v>0.75</v>
      </c>
      <c r="S10" s="40">
        <f t="shared" si="3"/>
        <v>0.83333333333333337</v>
      </c>
      <c r="T10" s="1"/>
      <c r="U10" s="3">
        <v>26</v>
      </c>
      <c r="V10" s="3"/>
      <c r="W10" s="3">
        <v>18</v>
      </c>
      <c r="X10" s="3">
        <v>5</v>
      </c>
      <c r="Y10" s="3"/>
      <c r="Z10" s="18">
        <f t="shared" si="4"/>
        <v>0.69230769230769229</v>
      </c>
      <c r="AA10" s="40">
        <f t="shared" si="5"/>
        <v>0.88461538461538458</v>
      </c>
      <c r="AB10" s="1"/>
      <c r="AC10" s="3">
        <v>27</v>
      </c>
      <c r="AD10" s="3"/>
      <c r="AE10" s="3">
        <v>22</v>
      </c>
      <c r="AF10" s="3">
        <v>2</v>
      </c>
      <c r="AG10" s="3"/>
      <c r="AH10" s="18">
        <f t="shared" si="6"/>
        <v>0.81481481481481477</v>
      </c>
      <c r="AI10" s="40">
        <f t="shared" si="7"/>
        <v>0.88888888888888884</v>
      </c>
      <c r="AJ10" s="1"/>
      <c r="AK10" s="3">
        <v>36</v>
      </c>
      <c r="AL10" s="3"/>
      <c r="AM10" s="3">
        <v>28</v>
      </c>
      <c r="AN10" s="3">
        <v>4</v>
      </c>
      <c r="AO10" s="3"/>
      <c r="AP10" s="18">
        <f t="shared" si="8"/>
        <v>0.77777777777777779</v>
      </c>
      <c r="AQ10" s="33">
        <f t="shared" si="9"/>
        <v>0.88888888888888884</v>
      </c>
      <c r="AR10" s="49"/>
    </row>
    <row r="11" spans="1:44" x14ac:dyDescent="0.2">
      <c r="C11" s="1" t="s">
        <v>28</v>
      </c>
      <c r="D11" s="60"/>
      <c r="E11" s="3">
        <v>108</v>
      </c>
      <c r="F11" s="3"/>
      <c r="G11" s="3">
        <v>75</v>
      </c>
      <c r="H11" s="3">
        <v>10</v>
      </c>
      <c r="I11" s="3"/>
      <c r="J11" s="18">
        <f t="shared" si="0"/>
        <v>0.69444444444444442</v>
      </c>
      <c r="K11" s="40">
        <f t="shared" si="1"/>
        <v>0.78703703703703709</v>
      </c>
      <c r="L11" s="1"/>
      <c r="M11" s="3">
        <v>98</v>
      </c>
      <c r="N11" s="3"/>
      <c r="O11" s="3">
        <v>66</v>
      </c>
      <c r="P11" s="3">
        <v>8</v>
      </c>
      <c r="Q11" s="3"/>
      <c r="R11" s="18">
        <f t="shared" si="2"/>
        <v>0.67346938775510201</v>
      </c>
      <c r="S11" s="40">
        <f t="shared" si="3"/>
        <v>0.75510204081632648</v>
      </c>
      <c r="T11" s="1"/>
      <c r="U11" s="3">
        <v>67</v>
      </c>
      <c r="V11" s="3"/>
      <c r="W11" s="3">
        <v>36</v>
      </c>
      <c r="X11" s="3">
        <v>6</v>
      </c>
      <c r="Y11" s="3"/>
      <c r="Z11" s="18">
        <f t="shared" si="4"/>
        <v>0.53731343283582089</v>
      </c>
      <c r="AA11" s="40">
        <f t="shared" si="5"/>
        <v>0.62686567164179108</v>
      </c>
      <c r="AB11" s="1"/>
      <c r="AC11" s="3">
        <v>62</v>
      </c>
      <c r="AD11" s="3"/>
      <c r="AE11" s="3">
        <v>44</v>
      </c>
      <c r="AF11" s="3">
        <v>6</v>
      </c>
      <c r="AG11" s="3"/>
      <c r="AH11" s="18">
        <f t="shared" si="6"/>
        <v>0.70967741935483875</v>
      </c>
      <c r="AI11" s="40">
        <f t="shared" si="7"/>
        <v>0.80645161290322576</v>
      </c>
      <c r="AJ11" s="1"/>
      <c r="AK11" s="3">
        <v>56</v>
      </c>
      <c r="AL11" s="3"/>
      <c r="AM11" s="3">
        <v>41</v>
      </c>
      <c r="AN11" s="3">
        <v>4</v>
      </c>
      <c r="AO11" s="3"/>
      <c r="AP11" s="18">
        <f t="shared" si="8"/>
        <v>0.7321428571428571</v>
      </c>
      <c r="AQ11" s="33">
        <f t="shared" si="9"/>
        <v>0.8035714285714286</v>
      </c>
      <c r="AR11" s="49"/>
    </row>
    <row r="12" spans="1:44" x14ac:dyDescent="0.2">
      <c r="C12" s="1" t="s">
        <v>27</v>
      </c>
      <c r="D12" s="60"/>
      <c r="E12" s="3">
        <v>25</v>
      </c>
      <c r="F12" s="3"/>
      <c r="G12" s="3">
        <v>15</v>
      </c>
      <c r="H12" s="3">
        <v>4</v>
      </c>
      <c r="I12" s="3"/>
      <c r="J12" s="18">
        <f t="shared" si="0"/>
        <v>0.6</v>
      </c>
      <c r="K12" s="40">
        <f t="shared" si="1"/>
        <v>0.76</v>
      </c>
      <c r="L12" s="1"/>
      <c r="M12" s="3">
        <v>19</v>
      </c>
      <c r="N12" s="3"/>
      <c r="O12" s="3">
        <v>10</v>
      </c>
      <c r="P12" s="3">
        <v>6</v>
      </c>
      <c r="Q12" s="3"/>
      <c r="R12" s="18">
        <f t="shared" si="2"/>
        <v>0.52631578947368418</v>
      </c>
      <c r="S12" s="40">
        <f t="shared" si="3"/>
        <v>0.84210526315789469</v>
      </c>
      <c r="T12" s="1"/>
      <c r="U12" s="3">
        <v>24</v>
      </c>
      <c r="V12" s="3"/>
      <c r="W12" s="3">
        <v>18</v>
      </c>
      <c r="X12" s="3">
        <v>2</v>
      </c>
      <c r="Y12" s="3"/>
      <c r="Z12" s="18">
        <f t="shared" si="4"/>
        <v>0.75</v>
      </c>
      <c r="AA12" s="40">
        <f t="shared" si="5"/>
        <v>0.83333333333333337</v>
      </c>
      <c r="AB12" s="1"/>
      <c r="AC12" s="3">
        <v>17</v>
      </c>
      <c r="AD12" s="3"/>
      <c r="AE12" s="3">
        <v>14</v>
      </c>
      <c r="AF12" s="3">
        <v>2</v>
      </c>
      <c r="AG12" s="3"/>
      <c r="AH12" s="18">
        <f t="shared" si="6"/>
        <v>0.82352941176470584</v>
      </c>
      <c r="AI12" s="40">
        <f t="shared" si="7"/>
        <v>0.94117647058823528</v>
      </c>
      <c r="AJ12" s="1"/>
      <c r="AK12" s="3">
        <v>28</v>
      </c>
      <c r="AL12" s="3"/>
      <c r="AM12" s="3">
        <v>18</v>
      </c>
      <c r="AN12" s="3">
        <v>2</v>
      </c>
      <c r="AO12" s="3"/>
      <c r="AP12" s="18">
        <f t="shared" si="8"/>
        <v>0.6428571428571429</v>
      </c>
      <c r="AQ12" s="33">
        <f t="shared" si="9"/>
        <v>0.7142857142857143</v>
      </c>
      <c r="AR12" s="49"/>
    </row>
    <row r="13" spans="1:44" x14ac:dyDescent="0.2">
      <c r="C13" s="1" t="s">
        <v>26</v>
      </c>
      <c r="D13" s="60"/>
      <c r="E13" s="3">
        <v>2</v>
      </c>
      <c r="F13" s="3"/>
      <c r="G13" s="3">
        <v>2</v>
      </c>
      <c r="H13" s="3">
        <v>0</v>
      </c>
      <c r="I13" s="3"/>
      <c r="J13" s="18">
        <f t="shared" si="0"/>
        <v>1</v>
      </c>
      <c r="K13" s="40">
        <f t="shared" si="1"/>
        <v>1</v>
      </c>
      <c r="L13" s="1"/>
      <c r="M13" s="3">
        <v>0</v>
      </c>
      <c r="N13" s="3"/>
      <c r="O13" s="3"/>
      <c r="P13" s="3"/>
      <c r="Q13" s="3"/>
      <c r="R13" s="18" t="e">
        <f t="shared" si="2"/>
        <v>#N/A</v>
      </c>
      <c r="S13" s="40" t="e">
        <f t="shared" si="3"/>
        <v>#N/A</v>
      </c>
      <c r="T13" s="1"/>
      <c r="U13" s="3">
        <v>3</v>
      </c>
      <c r="V13" s="3"/>
      <c r="W13" s="3">
        <v>2</v>
      </c>
      <c r="X13" s="3">
        <v>1</v>
      </c>
      <c r="Y13" s="3"/>
      <c r="Z13" s="18">
        <f t="shared" si="4"/>
        <v>0.66666666666666663</v>
      </c>
      <c r="AA13" s="40">
        <f t="shared" si="5"/>
        <v>1</v>
      </c>
      <c r="AB13" s="1"/>
      <c r="AC13" s="3">
        <v>3</v>
      </c>
      <c r="AD13" s="3"/>
      <c r="AE13" s="3">
        <v>3</v>
      </c>
      <c r="AF13" s="3">
        <v>0</v>
      </c>
      <c r="AG13" s="3"/>
      <c r="AH13" s="18">
        <f t="shared" si="6"/>
        <v>1</v>
      </c>
      <c r="AI13" s="40">
        <f t="shared" si="7"/>
        <v>1</v>
      </c>
      <c r="AJ13" s="1"/>
      <c r="AK13" s="3">
        <v>2</v>
      </c>
      <c r="AL13" s="3"/>
      <c r="AM13" s="3">
        <v>2</v>
      </c>
      <c r="AN13" s="3">
        <v>0</v>
      </c>
      <c r="AO13" s="3"/>
      <c r="AP13" s="18">
        <f t="shared" si="8"/>
        <v>1</v>
      </c>
      <c r="AQ13" s="33">
        <f t="shared" si="9"/>
        <v>1</v>
      </c>
      <c r="AR13" s="49"/>
    </row>
    <row r="14" spans="1:44" x14ac:dyDescent="0.2">
      <c r="C14" s="1" t="s">
        <v>25</v>
      </c>
      <c r="D14" s="60"/>
      <c r="E14" s="3">
        <v>41</v>
      </c>
      <c r="F14" s="3"/>
      <c r="G14" s="3">
        <v>31</v>
      </c>
      <c r="H14" s="3">
        <v>3</v>
      </c>
      <c r="I14" s="3"/>
      <c r="J14" s="18">
        <f t="shared" si="0"/>
        <v>0.75609756097560976</v>
      </c>
      <c r="K14" s="40">
        <f t="shared" si="1"/>
        <v>0.82926829268292679</v>
      </c>
      <c r="L14" s="1"/>
      <c r="M14" s="3">
        <v>40</v>
      </c>
      <c r="N14" s="3"/>
      <c r="O14" s="3">
        <v>25</v>
      </c>
      <c r="P14" s="3">
        <v>7</v>
      </c>
      <c r="Q14" s="3"/>
      <c r="R14" s="18">
        <f t="shared" si="2"/>
        <v>0.625</v>
      </c>
      <c r="S14" s="40">
        <f t="shared" si="3"/>
        <v>0.8</v>
      </c>
      <c r="T14" s="1"/>
      <c r="U14" s="3">
        <v>64</v>
      </c>
      <c r="V14" s="3"/>
      <c r="W14" s="3">
        <v>37</v>
      </c>
      <c r="X14" s="3">
        <v>9</v>
      </c>
      <c r="Y14" s="3"/>
      <c r="Z14" s="18">
        <f t="shared" si="4"/>
        <v>0.578125</v>
      </c>
      <c r="AA14" s="40">
        <f t="shared" si="5"/>
        <v>0.71875</v>
      </c>
      <c r="AB14" s="1"/>
      <c r="AC14" s="3">
        <v>35</v>
      </c>
      <c r="AD14" s="3"/>
      <c r="AE14" s="3">
        <v>25</v>
      </c>
      <c r="AF14" s="3">
        <v>4</v>
      </c>
      <c r="AG14" s="3"/>
      <c r="AH14" s="18">
        <f t="shared" si="6"/>
        <v>0.7142857142857143</v>
      </c>
      <c r="AI14" s="40">
        <f t="shared" si="7"/>
        <v>0.82857142857142863</v>
      </c>
      <c r="AJ14" s="1"/>
      <c r="AK14" s="3">
        <v>42</v>
      </c>
      <c r="AL14" s="3"/>
      <c r="AM14" s="3">
        <v>28</v>
      </c>
      <c r="AN14" s="3">
        <v>8</v>
      </c>
      <c r="AO14" s="3"/>
      <c r="AP14" s="18">
        <f t="shared" si="8"/>
        <v>0.66666666666666663</v>
      </c>
      <c r="AQ14" s="33">
        <f t="shared" si="9"/>
        <v>0.8571428571428571</v>
      </c>
      <c r="AR14" s="49"/>
    </row>
    <row r="15" spans="1:44" x14ac:dyDescent="0.2">
      <c r="C15" s="1" t="s">
        <v>24</v>
      </c>
      <c r="D15" s="60"/>
      <c r="E15" s="3">
        <v>2</v>
      </c>
      <c r="F15" s="3"/>
      <c r="G15" s="3">
        <v>2</v>
      </c>
      <c r="H15" s="3">
        <v>0</v>
      </c>
      <c r="I15" s="3"/>
      <c r="J15" s="18">
        <f t="shared" si="0"/>
        <v>1</v>
      </c>
      <c r="K15" s="40">
        <f t="shared" si="1"/>
        <v>1</v>
      </c>
      <c r="L15" s="1"/>
      <c r="M15" s="3">
        <v>1</v>
      </c>
      <c r="N15" s="3"/>
      <c r="O15" s="3">
        <v>0</v>
      </c>
      <c r="P15" s="3">
        <v>1</v>
      </c>
      <c r="Q15" s="3"/>
      <c r="R15" s="18">
        <f t="shared" si="2"/>
        <v>0</v>
      </c>
      <c r="S15" s="40">
        <f t="shared" si="3"/>
        <v>1</v>
      </c>
      <c r="T15" s="1"/>
      <c r="U15" s="3">
        <v>1</v>
      </c>
      <c r="V15" s="3"/>
      <c r="W15" s="3">
        <v>0</v>
      </c>
      <c r="X15" s="3">
        <v>0</v>
      </c>
      <c r="Y15" s="3"/>
      <c r="Z15" s="18">
        <f t="shared" si="4"/>
        <v>0</v>
      </c>
      <c r="AA15" s="40">
        <f t="shared" si="5"/>
        <v>0</v>
      </c>
      <c r="AB15" s="1"/>
      <c r="AC15" s="3">
        <v>6</v>
      </c>
      <c r="AD15" s="3"/>
      <c r="AE15" s="3">
        <v>3</v>
      </c>
      <c r="AF15" s="3">
        <v>1</v>
      </c>
      <c r="AG15" s="3"/>
      <c r="AH15" s="18">
        <f t="shared" si="6"/>
        <v>0.5</v>
      </c>
      <c r="AI15" s="40">
        <f t="shared" si="7"/>
        <v>0.66666666666666663</v>
      </c>
      <c r="AJ15" s="1"/>
      <c r="AK15" s="3">
        <v>5</v>
      </c>
      <c r="AL15" s="3"/>
      <c r="AM15" s="3">
        <v>5</v>
      </c>
      <c r="AN15" s="3">
        <v>0</v>
      </c>
      <c r="AO15" s="3"/>
      <c r="AP15" s="18">
        <f t="shared" si="8"/>
        <v>1</v>
      </c>
      <c r="AQ15" s="33">
        <f t="shared" si="9"/>
        <v>1</v>
      </c>
      <c r="AR15" s="49"/>
    </row>
    <row r="16" spans="1:44" x14ac:dyDescent="0.2">
      <c r="C16" s="1" t="s">
        <v>23</v>
      </c>
      <c r="D16" s="60"/>
      <c r="E16" s="3">
        <v>26</v>
      </c>
      <c r="F16" s="3"/>
      <c r="G16" s="3">
        <v>20</v>
      </c>
      <c r="H16" s="3">
        <v>5</v>
      </c>
      <c r="I16" s="3"/>
      <c r="J16" s="18">
        <f t="shared" si="0"/>
        <v>0.76923076923076927</v>
      </c>
      <c r="K16" s="40">
        <f t="shared" si="1"/>
        <v>0.96153846153846156</v>
      </c>
      <c r="L16" s="1"/>
      <c r="M16" s="3">
        <v>27</v>
      </c>
      <c r="N16" s="3"/>
      <c r="O16" s="3">
        <v>15</v>
      </c>
      <c r="P16" s="3">
        <v>5</v>
      </c>
      <c r="Q16" s="3"/>
      <c r="R16" s="18">
        <f t="shared" si="2"/>
        <v>0.55555555555555558</v>
      </c>
      <c r="S16" s="40">
        <f t="shared" si="3"/>
        <v>0.7407407407407407</v>
      </c>
      <c r="T16" s="1"/>
      <c r="U16" s="3">
        <v>30</v>
      </c>
      <c r="V16" s="3"/>
      <c r="W16" s="3">
        <v>13</v>
      </c>
      <c r="X16" s="3">
        <v>13</v>
      </c>
      <c r="Y16" s="3"/>
      <c r="Z16" s="18">
        <f t="shared" si="4"/>
        <v>0.43333333333333335</v>
      </c>
      <c r="AA16" s="40">
        <f t="shared" si="5"/>
        <v>0.8666666666666667</v>
      </c>
      <c r="AB16" s="1"/>
      <c r="AC16" s="3">
        <v>15</v>
      </c>
      <c r="AD16" s="3"/>
      <c r="AE16" s="3">
        <v>6</v>
      </c>
      <c r="AF16" s="3">
        <v>4</v>
      </c>
      <c r="AG16" s="3"/>
      <c r="AH16" s="18">
        <f t="shared" si="6"/>
        <v>0.4</v>
      </c>
      <c r="AI16" s="40">
        <f t="shared" si="7"/>
        <v>0.66666666666666663</v>
      </c>
      <c r="AJ16" s="1"/>
      <c r="AK16" s="3">
        <v>20</v>
      </c>
      <c r="AL16" s="3"/>
      <c r="AM16" s="3">
        <v>13</v>
      </c>
      <c r="AN16" s="3">
        <v>4</v>
      </c>
      <c r="AO16" s="3"/>
      <c r="AP16" s="18">
        <f t="shared" si="8"/>
        <v>0.65</v>
      </c>
      <c r="AQ16" s="33">
        <f t="shared" si="9"/>
        <v>0.85</v>
      </c>
      <c r="AR16" s="49"/>
    </row>
    <row r="17" spans="2:44" x14ac:dyDescent="0.2">
      <c r="C17" s="1" t="s">
        <v>22</v>
      </c>
      <c r="D17" s="60"/>
      <c r="E17" s="3">
        <v>6</v>
      </c>
      <c r="F17" s="3"/>
      <c r="G17" s="3">
        <v>5</v>
      </c>
      <c r="H17" s="3">
        <v>1</v>
      </c>
      <c r="I17" s="3"/>
      <c r="J17" s="18">
        <f t="shared" si="0"/>
        <v>0.83333333333333337</v>
      </c>
      <c r="K17" s="40">
        <f t="shared" si="1"/>
        <v>1</v>
      </c>
      <c r="L17" s="1"/>
      <c r="M17" s="3">
        <v>6</v>
      </c>
      <c r="N17" s="3"/>
      <c r="O17" s="3">
        <v>4</v>
      </c>
      <c r="P17" s="3">
        <v>1</v>
      </c>
      <c r="Q17" s="3"/>
      <c r="R17" s="18">
        <f t="shared" si="2"/>
        <v>0.66666666666666663</v>
      </c>
      <c r="S17" s="40">
        <f t="shared" si="3"/>
        <v>0.83333333333333337</v>
      </c>
      <c r="T17" s="1"/>
      <c r="U17" s="3">
        <v>10</v>
      </c>
      <c r="V17" s="3"/>
      <c r="W17" s="3">
        <v>4</v>
      </c>
      <c r="X17" s="3">
        <v>3</v>
      </c>
      <c r="Y17" s="3"/>
      <c r="Z17" s="18">
        <f t="shared" si="4"/>
        <v>0.4</v>
      </c>
      <c r="AA17" s="40">
        <f t="shared" si="5"/>
        <v>0.7</v>
      </c>
      <c r="AB17" s="1"/>
      <c r="AC17" s="3">
        <v>12</v>
      </c>
      <c r="AD17" s="3"/>
      <c r="AE17" s="3">
        <v>7</v>
      </c>
      <c r="AF17" s="3">
        <v>4</v>
      </c>
      <c r="AG17" s="3"/>
      <c r="AH17" s="18">
        <f t="shared" si="6"/>
        <v>0.58333333333333337</v>
      </c>
      <c r="AI17" s="40">
        <f t="shared" si="7"/>
        <v>0.91666666666666663</v>
      </c>
      <c r="AJ17" s="1"/>
      <c r="AK17" s="3">
        <v>16</v>
      </c>
      <c r="AL17" s="3"/>
      <c r="AM17" s="3">
        <v>9</v>
      </c>
      <c r="AN17" s="3">
        <v>1</v>
      </c>
      <c r="AO17" s="3"/>
      <c r="AP17" s="18">
        <f t="shared" si="8"/>
        <v>0.5625</v>
      </c>
      <c r="AQ17" s="33">
        <f t="shared" si="9"/>
        <v>0.625</v>
      </c>
      <c r="AR17" s="49"/>
    </row>
    <row r="18" spans="2:44" x14ac:dyDescent="0.2">
      <c r="C18" s="1" t="s">
        <v>21</v>
      </c>
      <c r="D18" s="60"/>
      <c r="E18" s="3">
        <v>15</v>
      </c>
      <c r="F18" s="3"/>
      <c r="G18" s="3">
        <v>14</v>
      </c>
      <c r="H18" s="3">
        <v>0</v>
      </c>
      <c r="I18" s="3"/>
      <c r="J18" s="18">
        <f t="shared" si="0"/>
        <v>0.93333333333333335</v>
      </c>
      <c r="K18" s="40">
        <f t="shared" si="1"/>
        <v>0.93333333333333335</v>
      </c>
      <c r="L18" s="1"/>
      <c r="M18" s="3">
        <v>10</v>
      </c>
      <c r="N18" s="3"/>
      <c r="O18" s="3">
        <v>6</v>
      </c>
      <c r="P18" s="3">
        <v>1</v>
      </c>
      <c r="Q18" s="3"/>
      <c r="R18" s="18">
        <f t="shared" si="2"/>
        <v>0.6</v>
      </c>
      <c r="S18" s="40">
        <f t="shared" si="3"/>
        <v>0.7</v>
      </c>
      <c r="T18" s="1"/>
      <c r="U18" s="3">
        <v>7</v>
      </c>
      <c r="V18" s="3"/>
      <c r="W18" s="3">
        <v>5</v>
      </c>
      <c r="X18" s="3">
        <v>0</v>
      </c>
      <c r="Y18" s="3"/>
      <c r="Z18" s="18">
        <f t="shared" si="4"/>
        <v>0.7142857142857143</v>
      </c>
      <c r="AA18" s="40">
        <f t="shared" si="5"/>
        <v>0.7142857142857143</v>
      </c>
      <c r="AB18" s="1"/>
      <c r="AC18" s="3">
        <v>15</v>
      </c>
      <c r="AD18" s="3"/>
      <c r="AE18" s="3">
        <v>13</v>
      </c>
      <c r="AF18" s="3">
        <v>1</v>
      </c>
      <c r="AG18" s="3"/>
      <c r="AH18" s="18">
        <f t="shared" si="6"/>
        <v>0.8666666666666667</v>
      </c>
      <c r="AI18" s="40">
        <f t="shared" si="7"/>
        <v>0.93333333333333335</v>
      </c>
      <c r="AJ18" s="1"/>
      <c r="AK18" s="3">
        <v>15</v>
      </c>
      <c r="AL18" s="3"/>
      <c r="AM18" s="3">
        <v>12</v>
      </c>
      <c r="AN18" s="3">
        <v>1</v>
      </c>
      <c r="AO18" s="3"/>
      <c r="AP18" s="18">
        <f t="shared" si="8"/>
        <v>0.8</v>
      </c>
      <c r="AQ18" s="33">
        <f t="shared" si="9"/>
        <v>0.8666666666666667</v>
      </c>
      <c r="AR18" s="49"/>
    </row>
    <row r="19" spans="2:44" x14ac:dyDescent="0.2">
      <c r="C19" s="1" t="s">
        <v>20</v>
      </c>
      <c r="D19" s="60"/>
      <c r="E19" s="3">
        <v>0</v>
      </c>
      <c r="F19" s="3"/>
      <c r="G19" s="3"/>
      <c r="H19" s="3"/>
      <c r="I19" s="3"/>
      <c r="J19" s="18" t="e">
        <f t="shared" si="0"/>
        <v>#N/A</v>
      </c>
      <c r="K19" s="40" t="e">
        <f t="shared" si="1"/>
        <v>#N/A</v>
      </c>
      <c r="L19" s="1"/>
      <c r="M19" s="3">
        <v>1</v>
      </c>
      <c r="N19" s="3"/>
      <c r="O19" s="3">
        <v>1</v>
      </c>
      <c r="P19" s="3">
        <v>0</v>
      </c>
      <c r="Q19" s="3"/>
      <c r="R19" s="18">
        <f t="shared" si="2"/>
        <v>1</v>
      </c>
      <c r="S19" s="40">
        <f t="shared" si="3"/>
        <v>1</v>
      </c>
      <c r="T19" s="1"/>
      <c r="U19" s="3">
        <v>1</v>
      </c>
      <c r="V19" s="3"/>
      <c r="W19" s="3">
        <v>1</v>
      </c>
      <c r="X19" s="3">
        <v>0</v>
      </c>
      <c r="Y19" s="3"/>
      <c r="Z19" s="18">
        <f t="shared" si="4"/>
        <v>1</v>
      </c>
      <c r="AA19" s="40">
        <f t="shared" si="5"/>
        <v>1</v>
      </c>
      <c r="AB19" s="1"/>
      <c r="AC19" s="3">
        <v>0</v>
      </c>
      <c r="AD19" s="3"/>
      <c r="AE19" s="3"/>
      <c r="AF19" s="3"/>
      <c r="AG19" s="3"/>
      <c r="AH19" s="18" t="e">
        <f t="shared" si="6"/>
        <v>#N/A</v>
      </c>
      <c r="AI19" s="40" t="e">
        <f t="shared" si="7"/>
        <v>#N/A</v>
      </c>
      <c r="AJ19" s="1"/>
      <c r="AK19" s="3">
        <v>0</v>
      </c>
      <c r="AL19" s="3"/>
      <c r="AM19" s="3"/>
      <c r="AN19" s="3"/>
      <c r="AO19" s="3"/>
      <c r="AP19" s="18" t="e">
        <f t="shared" si="8"/>
        <v>#N/A</v>
      </c>
      <c r="AQ19" s="33" t="e">
        <f t="shared" si="9"/>
        <v>#N/A</v>
      </c>
      <c r="AR19" s="49"/>
    </row>
    <row r="20" spans="2:44" x14ac:dyDescent="0.2">
      <c r="C20" s="1" t="s">
        <v>19</v>
      </c>
      <c r="D20" s="60"/>
      <c r="E20" s="3">
        <v>11</v>
      </c>
      <c r="F20" s="3"/>
      <c r="G20" s="3">
        <v>8</v>
      </c>
      <c r="H20" s="3">
        <v>2</v>
      </c>
      <c r="I20" s="3"/>
      <c r="J20" s="18">
        <f>IF(E20=0,NA(),G20/E20)</f>
        <v>0.72727272727272729</v>
      </c>
      <c r="K20" s="40">
        <f t="shared" si="1"/>
        <v>0.90909090909090906</v>
      </c>
      <c r="L20" s="1"/>
      <c r="M20" s="3">
        <v>15</v>
      </c>
      <c r="N20" s="3"/>
      <c r="O20" s="3">
        <v>10</v>
      </c>
      <c r="P20" s="3">
        <v>0</v>
      </c>
      <c r="Q20" s="3"/>
      <c r="R20" s="18">
        <f t="shared" si="2"/>
        <v>0.66666666666666663</v>
      </c>
      <c r="S20" s="40">
        <f t="shared" si="3"/>
        <v>0.66666666666666663</v>
      </c>
      <c r="T20" s="1"/>
      <c r="U20" s="3">
        <v>10</v>
      </c>
      <c r="V20" s="3"/>
      <c r="W20" s="3">
        <v>7</v>
      </c>
      <c r="X20" s="3">
        <v>0</v>
      </c>
      <c r="Y20" s="3"/>
      <c r="Z20" s="18">
        <f t="shared" si="4"/>
        <v>0.7</v>
      </c>
      <c r="AA20" s="40">
        <f t="shared" si="5"/>
        <v>0.7</v>
      </c>
      <c r="AB20" s="1"/>
      <c r="AC20" s="3">
        <v>13</v>
      </c>
      <c r="AD20" s="3"/>
      <c r="AE20" s="3">
        <v>7</v>
      </c>
      <c r="AF20" s="3">
        <v>1</v>
      </c>
      <c r="AG20" s="3"/>
      <c r="AH20" s="18">
        <f t="shared" si="6"/>
        <v>0.53846153846153844</v>
      </c>
      <c r="AI20" s="40">
        <f t="shared" si="7"/>
        <v>0.61538461538461542</v>
      </c>
      <c r="AJ20" s="1"/>
      <c r="AK20" s="3">
        <v>13</v>
      </c>
      <c r="AL20" s="3"/>
      <c r="AM20" s="3">
        <v>10</v>
      </c>
      <c r="AN20" s="3">
        <v>2</v>
      </c>
      <c r="AO20" s="3"/>
      <c r="AP20" s="18">
        <f t="shared" si="8"/>
        <v>0.76923076923076927</v>
      </c>
      <c r="AQ20" s="33">
        <f t="shared" si="9"/>
        <v>0.92307692307692313</v>
      </c>
      <c r="AR20" s="49"/>
    </row>
    <row r="21" spans="2:44" x14ac:dyDescent="0.2">
      <c r="C21" s="1" t="s">
        <v>18</v>
      </c>
      <c r="D21" s="60"/>
      <c r="E21" s="3">
        <v>70</v>
      </c>
      <c r="F21" s="3"/>
      <c r="G21" s="3">
        <v>44</v>
      </c>
      <c r="H21" s="3">
        <v>8</v>
      </c>
      <c r="I21" s="3"/>
      <c r="J21" s="18">
        <f t="shared" si="0"/>
        <v>0.62857142857142856</v>
      </c>
      <c r="K21" s="40">
        <f t="shared" si="1"/>
        <v>0.74285714285714288</v>
      </c>
      <c r="L21" s="1"/>
      <c r="M21" s="3">
        <v>83</v>
      </c>
      <c r="N21" s="3"/>
      <c r="O21" s="3">
        <v>60</v>
      </c>
      <c r="P21" s="3">
        <v>7</v>
      </c>
      <c r="Q21" s="3"/>
      <c r="R21" s="18">
        <f t="shared" si="2"/>
        <v>0.72289156626506024</v>
      </c>
      <c r="S21" s="40">
        <f t="shared" si="3"/>
        <v>0.80722891566265065</v>
      </c>
      <c r="T21" s="1"/>
      <c r="U21" s="3">
        <v>55</v>
      </c>
      <c r="V21" s="3"/>
      <c r="W21" s="3">
        <v>29</v>
      </c>
      <c r="X21" s="3">
        <v>13</v>
      </c>
      <c r="Y21" s="3"/>
      <c r="Z21" s="18">
        <f t="shared" si="4"/>
        <v>0.52727272727272723</v>
      </c>
      <c r="AA21" s="40">
        <f t="shared" si="5"/>
        <v>0.76363636363636367</v>
      </c>
      <c r="AB21" s="1"/>
      <c r="AC21" s="3">
        <v>53</v>
      </c>
      <c r="AD21" s="3"/>
      <c r="AE21" s="3">
        <v>37</v>
      </c>
      <c r="AF21" s="3">
        <v>3</v>
      </c>
      <c r="AG21" s="3"/>
      <c r="AH21" s="18">
        <f t="shared" si="6"/>
        <v>0.69811320754716977</v>
      </c>
      <c r="AI21" s="40">
        <f t="shared" si="7"/>
        <v>0.75471698113207553</v>
      </c>
      <c r="AJ21" s="1"/>
      <c r="AK21" s="3">
        <v>69</v>
      </c>
      <c r="AL21" s="3"/>
      <c r="AM21" s="3">
        <v>37</v>
      </c>
      <c r="AN21" s="3">
        <v>11</v>
      </c>
      <c r="AO21" s="3"/>
      <c r="AP21" s="18">
        <f t="shared" si="8"/>
        <v>0.53623188405797106</v>
      </c>
      <c r="AQ21" s="33">
        <f t="shared" si="9"/>
        <v>0.69565217391304346</v>
      </c>
      <c r="AR21" s="49"/>
    </row>
    <row r="22" spans="2:44" x14ac:dyDescent="0.2">
      <c r="C22" s="1" t="s">
        <v>17</v>
      </c>
      <c r="D22" s="60"/>
      <c r="E22" s="3">
        <v>52</v>
      </c>
      <c r="F22" s="3"/>
      <c r="G22" s="3">
        <v>30</v>
      </c>
      <c r="H22" s="3">
        <v>9</v>
      </c>
      <c r="I22" s="3"/>
      <c r="J22" s="18">
        <f t="shared" si="0"/>
        <v>0.57692307692307687</v>
      </c>
      <c r="K22" s="40">
        <f t="shared" si="1"/>
        <v>0.75</v>
      </c>
      <c r="L22" s="1"/>
      <c r="M22" s="3">
        <v>55</v>
      </c>
      <c r="N22" s="3"/>
      <c r="O22" s="3">
        <v>39</v>
      </c>
      <c r="P22" s="3">
        <v>4</v>
      </c>
      <c r="Q22" s="3"/>
      <c r="R22" s="18">
        <f t="shared" si="2"/>
        <v>0.70909090909090911</v>
      </c>
      <c r="S22" s="40">
        <f t="shared" si="3"/>
        <v>0.78181818181818186</v>
      </c>
      <c r="T22" s="1"/>
      <c r="U22" s="3">
        <v>63</v>
      </c>
      <c r="V22" s="3"/>
      <c r="W22" s="3">
        <v>43</v>
      </c>
      <c r="X22" s="3">
        <v>8</v>
      </c>
      <c r="Y22" s="3"/>
      <c r="Z22" s="18">
        <f t="shared" si="4"/>
        <v>0.68253968253968256</v>
      </c>
      <c r="AA22" s="40">
        <f t="shared" si="5"/>
        <v>0.80952380952380953</v>
      </c>
      <c r="AB22" s="1"/>
      <c r="AC22" s="3">
        <v>78</v>
      </c>
      <c r="AD22" s="3"/>
      <c r="AE22" s="3">
        <v>59</v>
      </c>
      <c r="AF22" s="3">
        <v>6</v>
      </c>
      <c r="AG22" s="3"/>
      <c r="AH22" s="18">
        <f t="shared" si="6"/>
        <v>0.75641025641025639</v>
      </c>
      <c r="AI22" s="40">
        <f t="shared" si="7"/>
        <v>0.83333333333333337</v>
      </c>
      <c r="AJ22" s="1"/>
      <c r="AK22" s="3">
        <v>65</v>
      </c>
      <c r="AL22" s="3"/>
      <c r="AM22" s="3">
        <v>44</v>
      </c>
      <c r="AN22" s="3">
        <v>5</v>
      </c>
      <c r="AO22" s="3"/>
      <c r="AP22" s="18">
        <f t="shared" si="8"/>
        <v>0.67692307692307696</v>
      </c>
      <c r="AQ22" s="33">
        <f t="shared" si="9"/>
        <v>0.75384615384615383</v>
      </c>
      <c r="AR22" s="49"/>
    </row>
    <row r="23" spans="2:44" x14ac:dyDescent="0.2">
      <c r="C23" s="23"/>
      <c r="D23" s="61"/>
      <c r="E23" s="1"/>
      <c r="F23" s="1"/>
      <c r="G23" s="1"/>
      <c r="H23" s="1"/>
      <c r="I23" s="1"/>
      <c r="J23" s="1"/>
      <c r="K23" s="39"/>
      <c r="L23" s="23"/>
      <c r="M23" s="1"/>
      <c r="N23" s="1"/>
      <c r="O23" s="1"/>
      <c r="P23" s="1"/>
      <c r="Q23" s="1"/>
      <c r="R23" s="1"/>
      <c r="S23" s="39"/>
      <c r="T23" s="23"/>
      <c r="U23" s="1"/>
      <c r="V23" s="1"/>
      <c r="W23" s="1"/>
      <c r="X23" s="1"/>
      <c r="Y23" s="1"/>
      <c r="Z23" s="1"/>
      <c r="AA23" s="39"/>
      <c r="AB23" s="23"/>
      <c r="AC23" s="1"/>
      <c r="AD23" s="1"/>
      <c r="AE23" s="1"/>
      <c r="AF23" s="1"/>
      <c r="AG23" s="1"/>
      <c r="AH23" s="1"/>
      <c r="AI23" s="39"/>
      <c r="AJ23" s="23"/>
      <c r="AK23" s="1"/>
      <c r="AL23" s="1"/>
      <c r="AM23" s="1"/>
      <c r="AN23" s="1"/>
      <c r="AO23" s="1"/>
      <c r="AP23" s="1"/>
      <c r="AQ23" s="67"/>
      <c r="AR23" s="50"/>
    </row>
    <row r="24" spans="2:44" x14ac:dyDescent="0.2">
      <c r="C24" s="1" t="s">
        <v>16</v>
      </c>
      <c r="D24" s="60"/>
      <c r="E24" s="3">
        <v>76</v>
      </c>
      <c r="F24" s="3"/>
      <c r="G24" s="3">
        <v>38</v>
      </c>
      <c r="H24" s="3">
        <v>25</v>
      </c>
      <c r="I24" s="3"/>
      <c r="J24" s="18">
        <f t="shared" ref="J24:J27" si="10">IF(E24=0,NA(),G24/E24)</f>
        <v>0.5</v>
      </c>
      <c r="K24" s="40">
        <f t="shared" ref="K24:K27" si="11">IF(E24=0,NA(),SUM(G24:H24)/E24)</f>
        <v>0.82894736842105265</v>
      </c>
      <c r="L24" s="1"/>
      <c r="M24" s="3">
        <v>93</v>
      </c>
      <c r="N24" s="3"/>
      <c r="O24" s="3">
        <v>51</v>
      </c>
      <c r="P24" s="3">
        <v>18</v>
      </c>
      <c r="Q24" s="3"/>
      <c r="R24" s="18">
        <f t="shared" ref="R24:R27" si="12">IF(M24=0,NA(),O24/M24)</f>
        <v>0.54838709677419351</v>
      </c>
      <c r="S24" s="40">
        <f t="shared" ref="S24:S27" si="13">IF(M24=0,NA(),SUM(O24:P24)/M24)</f>
        <v>0.74193548387096775</v>
      </c>
      <c r="T24" s="1"/>
      <c r="U24" s="3">
        <v>85</v>
      </c>
      <c r="V24" s="3"/>
      <c r="W24" s="3">
        <v>54</v>
      </c>
      <c r="X24" s="3">
        <v>11</v>
      </c>
      <c r="Y24" s="3"/>
      <c r="Z24" s="18">
        <f t="shared" ref="Z24:Z27" si="14">IF(U24=0,NA(),W24/U24)</f>
        <v>0.63529411764705879</v>
      </c>
      <c r="AA24" s="40">
        <f t="shared" ref="AA24:AA27" si="15">IF(U24=0,NA(),SUM(W24:X24)/U24)</f>
        <v>0.76470588235294112</v>
      </c>
      <c r="AB24" s="1"/>
      <c r="AC24" s="3">
        <v>93</v>
      </c>
      <c r="AD24" s="3"/>
      <c r="AE24" s="3">
        <v>49</v>
      </c>
      <c r="AF24" s="3">
        <v>26</v>
      </c>
      <c r="AG24" s="3"/>
      <c r="AH24" s="18">
        <f t="shared" ref="AH24:AH27" si="16">IF(AC24=0,NA(),AE24/AC24)</f>
        <v>0.5268817204301075</v>
      </c>
      <c r="AI24" s="40">
        <f t="shared" ref="AI24:AI27" si="17">IF(AC24=0,NA(),SUM(AE24:AF24)/AC24)</f>
        <v>0.80645161290322576</v>
      </c>
      <c r="AJ24" s="1"/>
      <c r="AK24" s="3">
        <v>90</v>
      </c>
      <c r="AL24" s="3"/>
      <c r="AM24" s="3">
        <v>45</v>
      </c>
      <c r="AN24" s="3">
        <v>19</v>
      </c>
      <c r="AO24" s="3"/>
      <c r="AP24" s="18">
        <f t="shared" ref="AP24:AP27" si="18">IF(AK24=0,NA(),AM24/AK24)</f>
        <v>0.5</v>
      </c>
      <c r="AQ24" s="33">
        <f t="shared" ref="AQ24:AQ27" si="19">IF(AK24=0,NA(),SUM(AM24:AN24)/AK24)</f>
        <v>0.71111111111111114</v>
      </c>
      <c r="AR24" s="49"/>
    </row>
    <row r="25" spans="2:44" x14ac:dyDescent="0.2">
      <c r="C25" s="1" t="s">
        <v>15</v>
      </c>
      <c r="D25" s="60"/>
      <c r="E25" s="3">
        <v>10</v>
      </c>
      <c r="F25" s="3"/>
      <c r="G25" s="3">
        <v>6</v>
      </c>
      <c r="H25" s="3">
        <v>2</v>
      </c>
      <c r="I25" s="3"/>
      <c r="J25" s="18">
        <f t="shared" si="10"/>
        <v>0.6</v>
      </c>
      <c r="K25" s="40">
        <f t="shared" si="11"/>
        <v>0.8</v>
      </c>
      <c r="L25" s="1"/>
      <c r="M25" s="3">
        <v>11</v>
      </c>
      <c r="N25" s="3"/>
      <c r="O25" s="3">
        <v>8</v>
      </c>
      <c r="P25" s="3">
        <v>1</v>
      </c>
      <c r="Q25" s="3"/>
      <c r="R25" s="18">
        <f t="shared" si="12"/>
        <v>0.72727272727272729</v>
      </c>
      <c r="S25" s="40">
        <f t="shared" si="13"/>
        <v>0.81818181818181823</v>
      </c>
      <c r="T25" s="1"/>
      <c r="U25" s="3">
        <v>4</v>
      </c>
      <c r="V25" s="3"/>
      <c r="W25" s="3">
        <v>3</v>
      </c>
      <c r="X25" s="3">
        <v>0</v>
      </c>
      <c r="Y25" s="3"/>
      <c r="Z25" s="18">
        <f t="shared" si="14"/>
        <v>0.75</v>
      </c>
      <c r="AA25" s="40">
        <f t="shared" si="15"/>
        <v>0.75</v>
      </c>
      <c r="AB25" s="1"/>
      <c r="AC25" s="3">
        <v>12</v>
      </c>
      <c r="AD25" s="3"/>
      <c r="AE25" s="3">
        <v>6</v>
      </c>
      <c r="AF25" s="3">
        <v>4</v>
      </c>
      <c r="AG25" s="3"/>
      <c r="AH25" s="18">
        <f t="shared" si="16"/>
        <v>0.5</v>
      </c>
      <c r="AI25" s="40">
        <f t="shared" si="17"/>
        <v>0.83333333333333337</v>
      </c>
      <c r="AJ25" s="1"/>
      <c r="AK25" s="3">
        <v>11</v>
      </c>
      <c r="AL25" s="3"/>
      <c r="AM25" s="3">
        <v>8</v>
      </c>
      <c r="AN25" s="3">
        <v>2</v>
      </c>
      <c r="AO25" s="3"/>
      <c r="AP25" s="18">
        <f t="shared" si="18"/>
        <v>0.72727272727272729</v>
      </c>
      <c r="AQ25" s="33">
        <f t="shared" si="19"/>
        <v>0.90909090909090906</v>
      </c>
      <c r="AR25" s="49"/>
    </row>
    <row r="26" spans="2:44" x14ac:dyDescent="0.2">
      <c r="C26" s="1" t="s">
        <v>14</v>
      </c>
      <c r="D26" s="60"/>
      <c r="E26" s="3">
        <v>12</v>
      </c>
      <c r="F26" s="3"/>
      <c r="G26" s="3">
        <v>6</v>
      </c>
      <c r="H26" s="3">
        <v>2</v>
      </c>
      <c r="I26" s="3"/>
      <c r="J26" s="18">
        <f t="shared" si="10"/>
        <v>0.5</v>
      </c>
      <c r="K26" s="40">
        <f t="shared" si="11"/>
        <v>0.66666666666666663</v>
      </c>
      <c r="L26" s="1"/>
      <c r="M26" s="3">
        <v>2</v>
      </c>
      <c r="N26" s="3"/>
      <c r="O26" s="3">
        <v>2</v>
      </c>
      <c r="P26" s="3">
        <v>0</v>
      </c>
      <c r="Q26" s="3"/>
      <c r="R26" s="18">
        <f t="shared" si="12"/>
        <v>1</v>
      </c>
      <c r="S26" s="40">
        <f t="shared" si="13"/>
        <v>1</v>
      </c>
      <c r="T26" s="1"/>
      <c r="U26" s="3">
        <v>10</v>
      </c>
      <c r="V26" s="3"/>
      <c r="W26" s="3">
        <v>7</v>
      </c>
      <c r="X26" s="3">
        <v>2</v>
      </c>
      <c r="Y26" s="3"/>
      <c r="Z26" s="18">
        <f t="shared" si="14"/>
        <v>0.7</v>
      </c>
      <c r="AA26" s="40">
        <f t="shared" si="15"/>
        <v>0.9</v>
      </c>
      <c r="AB26" s="1"/>
      <c r="AC26" s="3">
        <v>7</v>
      </c>
      <c r="AD26" s="3"/>
      <c r="AE26" s="3">
        <v>4</v>
      </c>
      <c r="AF26" s="3">
        <v>1</v>
      </c>
      <c r="AG26" s="3"/>
      <c r="AH26" s="18">
        <f t="shared" si="16"/>
        <v>0.5714285714285714</v>
      </c>
      <c r="AI26" s="40">
        <f t="shared" si="17"/>
        <v>0.7142857142857143</v>
      </c>
      <c r="AJ26" s="1"/>
      <c r="AK26" s="3">
        <v>8</v>
      </c>
      <c r="AL26" s="3"/>
      <c r="AM26" s="3">
        <v>5</v>
      </c>
      <c r="AN26" s="3">
        <v>1</v>
      </c>
      <c r="AO26" s="3"/>
      <c r="AP26" s="18">
        <f t="shared" si="18"/>
        <v>0.625</v>
      </c>
      <c r="AQ26" s="33">
        <f t="shared" si="19"/>
        <v>0.75</v>
      </c>
      <c r="AR26" s="49"/>
    </row>
    <row r="27" spans="2:44" x14ac:dyDescent="0.2">
      <c r="C27" s="1" t="s">
        <v>13</v>
      </c>
      <c r="D27" s="60"/>
      <c r="E27" s="3">
        <v>14</v>
      </c>
      <c r="F27" s="3"/>
      <c r="G27" s="3">
        <v>4</v>
      </c>
      <c r="H27" s="3">
        <v>5</v>
      </c>
      <c r="I27" s="3"/>
      <c r="J27" s="18">
        <f t="shared" si="10"/>
        <v>0.2857142857142857</v>
      </c>
      <c r="K27" s="40">
        <f t="shared" si="11"/>
        <v>0.6428571428571429</v>
      </c>
      <c r="L27" s="1"/>
      <c r="M27" s="3">
        <v>9</v>
      </c>
      <c r="N27" s="3"/>
      <c r="O27" s="3">
        <v>3</v>
      </c>
      <c r="P27" s="3">
        <v>2</v>
      </c>
      <c r="Q27" s="3"/>
      <c r="R27" s="18">
        <f t="shared" si="12"/>
        <v>0.33333333333333331</v>
      </c>
      <c r="S27" s="40">
        <f t="shared" si="13"/>
        <v>0.55555555555555558</v>
      </c>
      <c r="T27" s="1"/>
      <c r="U27" s="3">
        <v>12</v>
      </c>
      <c r="V27" s="3"/>
      <c r="W27" s="3">
        <v>6</v>
      </c>
      <c r="X27" s="3">
        <v>4</v>
      </c>
      <c r="Y27" s="3"/>
      <c r="Z27" s="18">
        <f t="shared" si="14"/>
        <v>0.5</v>
      </c>
      <c r="AA27" s="40">
        <f t="shared" si="15"/>
        <v>0.83333333333333337</v>
      </c>
      <c r="AB27" s="1"/>
      <c r="AC27" s="3">
        <v>13</v>
      </c>
      <c r="AD27" s="3"/>
      <c r="AE27" s="3">
        <v>6</v>
      </c>
      <c r="AF27" s="3">
        <v>5</v>
      </c>
      <c r="AG27" s="3"/>
      <c r="AH27" s="18">
        <f t="shared" si="16"/>
        <v>0.46153846153846156</v>
      </c>
      <c r="AI27" s="40">
        <f t="shared" si="17"/>
        <v>0.84615384615384615</v>
      </c>
      <c r="AJ27" s="1"/>
      <c r="AK27" s="3">
        <v>11</v>
      </c>
      <c r="AL27" s="3"/>
      <c r="AM27" s="3">
        <v>4</v>
      </c>
      <c r="AN27" s="3">
        <v>3</v>
      </c>
      <c r="AO27" s="3"/>
      <c r="AP27" s="18">
        <f t="shared" si="18"/>
        <v>0.36363636363636365</v>
      </c>
      <c r="AQ27" s="33">
        <f t="shared" si="19"/>
        <v>0.63636363636363635</v>
      </c>
      <c r="AR27" s="49"/>
    </row>
    <row r="28" spans="2:44" x14ac:dyDescent="0.2">
      <c r="C28" s="23"/>
      <c r="D28" s="61"/>
      <c r="E28" s="1"/>
      <c r="F28" s="1"/>
      <c r="G28" s="1"/>
      <c r="H28" s="1"/>
      <c r="I28" s="1"/>
      <c r="J28" s="1"/>
      <c r="K28" s="39"/>
      <c r="L28" s="23"/>
      <c r="M28" s="1"/>
      <c r="N28" s="1"/>
      <c r="O28" s="1"/>
      <c r="P28" s="1"/>
      <c r="Q28" s="1"/>
      <c r="R28" s="1"/>
      <c r="S28" s="39"/>
      <c r="T28" s="23"/>
      <c r="U28" s="1"/>
      <c r="V28" s="1"/>
      <c r="W28" s="1"/>
      <c r="X28" s="1"/>
      <c r="Y28" s="1"/>
      <c r="Z28" s="1"/>
      <c r="AA28" s="39"/>
      <c r="AB28" s="23"/>
      <c r="AC28" s="1"/>
      <c r="AD28" s="1"/>
      <c r="AE28" s="1"/>
      <c r="AF28" s="1"/>
      <c r="AG28" s="1"/>
      <c r="AH28" s="1"/>
      <c r="AI28" s="39"/>
      <c r="AJ28" s="23"/>
      <c r="AK28" s="1"/>
      <c r="AL28" s="1"/>
      <c r="AM28" s="1"/>
      <c r="AN28" s="1"/>
      <c r="AO28" s="1"/>
      <c r="AP28" s="1"/>
      <c r="AQ28" s="67"/>
      <c r="AR28" s="50"/>
    </row>
    <row r="29" spans="2:44" x14ac:dyDescent="0.2">
      <c r="C29" s="1" t="s">
        <v>35</v>
      </c>
      <c r="D29" s="60"/>
      <c r="E29" s="3">
        <v>113</v>
      </c>
      <c r="F29" s="3"/>
      <c r="G29" s="3">
        <v>31</v>
      </c>
      <c r="H29" s="3">
        <v>50</v>
      </c>
      <c r="I29" s="3"/>
      <c r="J29" s="18">
        <f t="shared" ref="J29" si="20">IF(E29=0,NA(),G29/E29)</f>
        <v>0.27433628318584069</v>
      </c>
      <c r="K29" s="40">
        <f>IF(E29=0,NA(),SUM(G29:H29)/E29)</f>
        <v>0.7168141592920354</v>
      </c>
      <c r="L29" s="1"/>
      <c r="M29" s="3">
        <v>121</v>
      </c>
      <c r="N29" s="3"/>
      <c r="O29" s="3">
        <v>45</v>
      </c>
      <c r="P29" s="3">
        <v>50</v>
      </c>
      <c r="Q29" s="3"/>
      <c r="R29" s="18">
        <f t="shared" ref="R29" si="21">IF(M29=0,NA(),O29/M29)</f>
        <v>0.37190082644628097</v>
      </c>
      <c r="S29" s="40">
        <f>IF(M29=0,NA(),SUM(O29:P29)/M29)</f>
        <v>0.78512396694214881</v>
      </c>
      <c r="T29" s="1"/>
      <c r="U29" s="3">
        <v>133</v>
      </c>
      <c r="V29" s="3"/>
      <c r="W29" s="3">
        <v>43</v>
      </c>
      <c r="X29" s="3">
        <v>61</v>
      </c>
      <c r="Y29" s="3"/>
      <c r="Z29" s="18">
        <f t="shared" ref="Z29" si="22">IF(U29=0,NA(),W29/U29)</f>
        <v>0.32330827067669171</v>
      </c>
      <c r="AA29" s="40">
        <f>IF(U29=0,NA(),SUM(W29:X29)/U29)</f>
        <v>0.78195488721804507</v>
      </c>
      <c r="AB29" s="1"/>
      <c r="AC29" s="3">
        <v>143</v>
      </c>
      <c r="AD29" s="3"/>
      <c r="AE29" s="3">
        <v>60</v>
      </c>
      <c r="AF29" s="3">
        <v>64</v>
      </c>
      <c r="AG29" s="3"/>
      <c r="AH29" s="18">
        <f t="shared" ref="AH29" si="23">IF(AC29=0,NA(),AE29/AC29)</f>
        <v>0.41958041958041958</v>
      </c>
      <c r="AI29" s="40">
        <f>IF(AC29=0,NA(),SUM(AE29:AF29)/AC29)</f>
        <v>0.86713286713286708</v>
      </c>
      <c r="AJ29" s="1"/>
      <c r="AK29" s="3">
        <v>135</v>
      </c>
      <c r="AL29" s="3"/>
      <c r="AM29" s="3">
        <v>31</v>
      </c>
      <c r="AN29" s="3">
        <v>65</v>
      </c>
      <c r="AO29" s="3"/>
      <c r="AP29" s="18">
        <f t="shared" ref="AP29" si="24">IF(AK29=0,NA(),AM29/AK29)</f>
        <v>0.22962962962962963</v>
      </c>
      <c r="AQ29" s="33">
        <f>IF(AK29=0,NA(),SUM(AM29:AN29)/AK29)</f>
        <v>0.71111111111111114</v>
      </c>
      <c r="AR29" s="49"/>
    </row>
    <row r="30" spans="2:44" ht="13.5" thickBot="1" x14ac:dyDescent="0.25">
      <c r="C30" s="24"/>
      <c r="D30" s="62"/>
      <c r="E30" s="6"/>
      <c r="F30" s="6"/>
      <c r="G30" s="7"/>
      <c r="H30" s="7"/>
      <c r="I30" s="7"/>
      <c r="J30" s="6"/>
      <c r="K30" s="41"/>
      <c r="L30" s="24"/>
      <c r="M30" s="6"/>
      <c r="N30" s="6"/>
      <c r="O30" s="7"/>
      <c r="P30" s="7"/>
      <c r="Q30" s="7"/>
      <c r="R30" s="6"/>
      <c r="S30" s="41"/>
      <c r="T30" s="24"/>
      <c r="U30" s="6"/>
      <c r="V30" s="6"/>
      <c r="W30" s="7"/>
      <c r="X30" s="7"/>
      <c r="Y30" s="7"/>
      <c r="Z30" s="6"/>
      <c r="AA30" s="41"/>
      <c r="AB30" s="24"/>
      <c r="AC30" s="6"/>
      <c r="AD30" s="6"/>
      <c r="AE30" s="7"/>
      <c r="AF30" s="7"/>
      <c r="AG30" s="7"/>
      <c r="AH30" s="6"/>
      <c r="AI30" s="41"/>
      <c r="AJ30" s="24"/>
      <c r="AK30" s="6"/>
      <c r="AL30" s="6"/>
      <c r="AM30" s="7"/>
      <c r="AN30" s="7"/>
      <c r="AO30" s="7"/>
      <c r="AP30" s="6"/>
      <c r="AQ30" s="65"/>
      <c r="AR30" s="51"/>
    </row>
    <row r="31" spans="2:44" ht="13.5" thickTop="1" x14ac:dyDescent="0.2">
      <c r="B31" s="31" t="s">
        <v>0</v>
      </c>
      <c r="C31" s="26"/>
      <c r="D31" s="63"/>
      <c r="E31" s="27">
        <f>SUM(E7:E30)</f>
        <v>620</v>
      </c>
      <c r="F31" s="27"/>
      <c r="G31" s="27">
        <f t="shared" ref="G31:H31" si="25">SUM(G7:G30)</f>
        <v>354</v>
      </c>
      <c r="H31" s="27">
        <f t="shared" si="25"/>
        <v>130</v>
      </c>
      <c r="I31" s="27"/>
      <c r="J31" s="28">
        <f>G31/E31</f>
        <v>0.57096774193548383</v>
      </c>
      <c r="K31" s="42">
        <f>SUM(G31:H31)/E31</f>
        <v>0.78064516129032258</v>
      </c>
      <c r="L31" s="26"/>
      <c r="M31" s="27">
        <f>SUM(M7:M30)</f>
        <v>614</v>
      </c>
      <c r="N31" s="27"/>
      <c r="O31" s="27">
        <f t="shared" ref="O31:P31" si="26">SUM(O7:O30)</f>
        <v>359</v>
      </c>
      <c r="P31" s="27">
        <f t="shared" si="26"/>
        <v>112</v>
      </c>
      <c r="Q31" s="27"/>
      <c r="R31" s="28">
        <f>O31/M31</f>
        <v>0.58469055374592838</v>
      </c>
      <c r="S31" s="42">
        <f>SUM(O31:P31)/M31</f>
        <v>0.76710097719869708</v>
      </c>
      <c r="T31" s="26"/>
      <c r="U31" s="27">
        <f>SUM(U7:U30)</f>
        <v>615</v>
      </c>
      <c r="V31" s="27">
        <f t="shared" ref="V31" si="27">SUM(V7:V30)</f>
        <v>0</v>
      </c>
      <c r="W31" s="27">
        <f>SUM(W7:W30)</f>
        <v>331</v>
      </c>
      <c r="X31" s="27">
        <f>SUM(X7:X30)</f>
        <v>138</v>
      </c>
      <c r="Y31" s="27"/>
      <c r="Z31" s="28">
        <f>W31/U31</f>
        <v>0.53821138211382114</v>
      </c>
      <c r="AA31" s="42">
        <f>SUM(W31:X31)/U31</f>
        <v>0.76260162601626014</v>
      </c>
      <c r="AB31" s="26"/>
      <c r="AC31" s="27">
        <f>SUM(AC7:AC30)</f>
        <v>614</v>
      </c>
      <c r="AD31" s="27"/>
      <c r="AE31" s="27">
        <f>SUM(AE7:AE30)</f>
        <v>373</v>
      </c>
      <c r="AF31" s="27">
        <f>SUM(AF7:AF30)</f>
        <v>134</v>
      </c>
      <c r="AG31" s="27"/>
      <c r="AH31" s="28">
        <f>AE31/AC31</f>
        <v>0.60749185667752448</v>
      </c>
      <c r="AI31" s="42">
        <f>SUM(AE31:AF31)/AC31</f>
        <v>0.82573289902280134</v>
      </c>
      <c r="AJ31" s="26"/>
      <c r="AK31" s="27">
        <f>SUM(AK7:AK30)</f>
        <v>630</v>
      </c>
      <c r="AL31" s="27"/>
      <c r="AM31" s="27">
        <f>SUM(AM7:AM30)</f>
        <v>346</v>
      </c>
      <c r="AN31" s="27">
        <f>SUM(AN7:AN30)</f>
        <v>132</v>
      </c>
      <c r="AO31" s="27"/>
      <c r="AP31" s="28">
        <f>AM31/AK31</f>
        <v>0.54920634920634925</v>
      </c>
      <c r="AQ31" s="28">
        <f>SUM(AM31:AN31)/AK31</f>
        <v>0.7587301587301587</v>
      </c>
      <c r="AR31" s="49"/>
    </row>
    <row r="32" spans="2:44" x14ac:dyDescent="0.2">
      <c r="C32" s="24"/>
      <c r="D32" s="62"/>
      <c r="E32" s="3"/>
      <c r="F32" s="3"/>
      <c r="G32" s="3"/>
      <c r="H32" s="3"/>
      <c r="I32" s="3"/>
      <c r="J32" s="3"/>
      <c r="K32" s="43"/>
      <c r="L32" s="24"/>
      <c r="M32" s="3"/>
      <c r="N32" s="3"/>
      <c r="O32" s="3"/>
      <c r="P32" s="3"/>
      <c r="Q32" s="3"/>
      <c r="R32" s="3"/>
      <c r="S32" s="43"/>
      <c r="T32" s="24"/>
      <c r="U32" s="3"/>
      <c r="V32" s="3"/>
      <c r="W32" s="3"/>
      <c r="X32" s="3"/>
      <c r="Y32" s="3"/>
      <c r="Z32" s="3"/>
      <c r="AA32" s="43"/>
      <c r="AB32" s="24"/>
      <c r="AC32" s="3"/>
      <c r="AD32" s="3"/>
      <c r="AE32" s="3"/>
      <c r="AF32" s="3"/>
      <c r="AG32" s="3"/>
      <c r="AH32" s="3"/>
      <c r="AI32" s="43"/>
      <c r="AJ32" s="24"/>
      <c r="AK32" s="3"/>
      <c r="AL32" s="3"/>
      <c r="AM32" s="3"/>
      <c r="AN32" s="3"/>
      <c r="AO32" s="3"/>
      <c r="AP32" s="3"/>
      <c r="AQ32" s="70"/>
      <c r="AR32" s="51"/>
    </row>
    <row r="33" spans="1:44" x14ac:dyDescent="0.2">
      <c r="A33" s="12"/>
      <c r="B33" s="5" t="s">
        <v>11</v>
      </c>
      <c r="C33" s="1"/>
      <c r="D33" s="60"/>
      <c r="E33" s="1"/>
      <c r="F33" s="1"/>
      <c r="G33" s="1"/>
      <c r="H33" s="1"/>
      <c r="I33" s="1"/>
      <c r="J33" s="1"/>
      <c r="K33" s="39"/>
      <c r="L33" s="1"/>
      <c r="M33" s="1"/>
      <c r="N33" s="1"/>
      <c r="O33" s="1"/>
      <c r="P33" s="1"/>
      <c r="Q33" s="1"/>
      <c r="R33" s="1"/>
      <c r="S33" s="39"/>
      <c r="T33" s="1"/>
      <c r="U33" s="1"/>
      <c r="V33" s="1"/>
      <c r="W33" s="1"/>
      <c r="X33" s="1"/>
      <c r="Y33" s="1"/>
      <c r="Z33" s="1"/>
      <c r="AA33" s="39"/>
      <c r="AB33" s="1"/>
      <c r="AC33" s="1"/>
      <c r="AD33" s="1"/>
      <c r="AE33" s="1"/>
      <c r="AF33" s="1"/>
      <c r="AG33" s="1"/>
      <c r="AH33" s="1"/>
      <c r="AI33" s="39"/>
      <c r="AJ33" s="1"/>
      <c r="AK33" s="1"/>
      <c r="AL33" s="1"/>
      <c r="AM33" s="1"/>
      <c r="AN33" s="1"/>
      <c r="AO33" s="1"/>
      <c r="AP33" s="1"/>
      <c r="AQ33" s="67"/>
      <c r="AR33" s="49"/>
    </row>
    <row r="34" spans="1:44" x14ac:dyDescent="0.2">
      <c r="C34" s="1" t="s">
        <v>10</v>
      </c>
      <c r="D34" s="60"/>
      <c r="E34" s="3">
        <v>156</v>
      </c>
      <c r="F34" s="3"/>
      <c r="G34" s="1">
        <v>118</v>
      </c>
      <c r="H34" s="1">
        <v>19</v>
      </c>
      <c r="I34" s="1"/>
      <c r="J34" s="18">
        <f t="shared" ref="J34:J35" si="28">IF(E34=0,NA(),G34/E34)</f>
        <v>0.75641025641025639</v>
      </c>
      <c r="K34" s="40">
        <f t="shared" ref="K34:K35" si="29">IF(E34=0,NA(),SUM(G34:H34)/E34)</f>
        <v>0.87820512820512819</v>
      </c>
      <c r="L34" s="1"/>
      <c r="M34" s="3">
        <v>127</v>
      </c>
      <c r="N34" s="3"/>
      <c r="O34" s="1">
        <v>83</v>
      </c>
      <c r="P34" s="1">
        <v>24</v>
      </c>
      <c r="Q34" s="1"/>
      <c r="R34" s="18">
        <f t="shared" ref="R34:R35" si="30">IF(M34=0,NA(),O34/M34)</f>
        <v>0.65354330708661412</v>
      </c>
      <c r="S34" s="40">
        <f t="shared" ref="S34:S35" si="31">IF(M34=0,NA(),SUM(O34:P34)/M34)</f>
        <v>0.84251968503937003</v>
      </c>
      <c r="T34" s="1"/>
      <c r="U34" s="3">
        <v>157</v>
      </c>
      <c r="V34" s="3"/>
      <c r="W34" s="1">
        <v>123</v>
      </c>
      <c r="X34" s="1">
        <v>11</v>
      </c>
      <c r="Y34" s="1"/>
      <c r="Z34" s="18">
        <f t="shared" ref="Z34:Z35" si="32">IF(U34=0,NA(),W34/U34)</f>
        <v>0.78343949044585992</v>
      </c>
      <c r="AA34" s="40">
        <f t="shared" ref="AA34:AA35" si="33">IF(U34=0,NA(),SUM(W34:X34)/U34)</f>
        <v>0.85350318471337583</v>
      </c>
      <c r="AB34" s="1"/>
      <c r="AC34" s="3">
        <v>125</v>
      </c>
      <c r="AD34" s="3"/>
      <c r="AE34" s="1">
        <v>96</v>
      </c>
      <c r="AF34" s="1">
        <v>18</v>
      </c>
      <c r="AG34" s="1"/>
      <c r="AH34" s="18">
        <f t="shared" ref="AH34:AH35" si="34">IF(AC34=0,NA(),AE34/AC34)</f>
        <v>0.76800000000000002</v>
      </c>
      <c r="AI34" s="40">
        <f t="shared" ref="AI34:AI35" si="35">IF(AC34=0,NA(),SUM(AE34:AF34)/AC34)</f>
        <v>0.91200000000000003</v>
      </c>
      <c r="AJ34" s="1"/>
      <c r="AK34" s="3">
        <v>128</v>
      </c>
      <c r="AL34" s="3"/>
      <c r="AM34" s="1">
        <v>94</v>
      </c>
      <c r="AN34" s="1">
        <v>21</v>
      </c>
      <c r="AO34" s="1"/>
      <c r="AP34" s="18">
        <f t="shared" ref="AP34:AP35" si="36">IF(AK34=0,NA(),AM34/AK34)</f>
        <v>0.734375</v>
      </c>
      <c r="AQ34" s="33">
        <f t="shared" ref="AQ34:AQ35" si="37">IF(AK34=0,NA(),SUM(AM34:AN34)/AK34)</f>
        <v>0.8984375</v>
      </c>
      <c r="AR34" s="49"/>
    </row>
    <row r="35" spans="1:44" x14ac:dyDescent="0.2">
      <c r="C35" s="1" t="s">
        <v>9</v>
      </c>
      <c r="D35" s="60"/>
      <c r="E35" s="3">
        <v>57</v>
      </c>
      <c r="F35" s="3"/>
      <c r="G35" s="1">
        <v>40</v>
      </c>
      <c r="H35" s="1">
        <v>9</v>
      </c>
      <c r="J35" s="18">
        <f t="shared" si="28"/>
        <v>0.70175438596491224</v>
      </c>
      <c r="K35" s="40">
        <f t="shared" si="29"/>
        <v>0.85964912280701755</v>
      </c>
      <c r="L35" s="1"/>
      <c r="M35" s="3">
        <v>57</v>
      </c>
      <c r="N35" s="3"/>
      <c r="O35" s="1">
        <v>45</v>
      </c>
      <c r="P35" s="1">
        <v>3</v>
      </c>
      <c r="R35" s="18">
        <f t="shared" si="30"/>
        <v>0.78947368421052633</v>
      </c>
      <c r="S35" s="40">
        <f t="shared" si="31"/>
        <v>0.84210526315789469</v>
      </c>
      <c r="T35" s="1"/>
      <c r="U35" s="3">
        <v>77</v>
      </c>
      <c r="V35" s="3"/>
      <c r="W35" s="1">
        <v>60</v>
      </c>
      <c r="X35" s="1">
        <v>6</v>
      </c>
      <c r="Z35" s="18">
        <f t="shared" si="32"/>
        <v>0.77922077922077926</v>
      </c>
      <c r="AA35" s="40">
        <f t="shared" si="33"/>
        <v>0.8571428571428571</v>
      </c>
      <c r="AB35" s="1"/>
      <c r="AC35" s="3">
        <v>74</v>
      </c>
      <c r="AD35" s="3"/>
      <c r="AE35" s="1">
        <v>64</v>
      </c>
      <c r="AF35" s="1">
        <v>4</v>
      </c>
      <c r="AH35" s="18">
        <f t="shared" si="34"/>
        <v>0.86486486486486491</v>
      </c>
      <c r="AI35" s="40">
        <f t="shared" si="35"/>
        <v>0.91891891891891897</v>
      </c>
      <c r="AJ35" s="1"/>
      <c r="AK35" s="3">
        <v>56</v>
      </c>
      <c r="AL35" s="3"/>
      <c r="AM35" s="1">
        <v>49</v>
      </c>
      <c r="AN35" s="1">
        <v>1</v>
      </c>
      <c r="AP35" s="18">
        <f t="shared" si="36"/>
        <v>0.875</v>
      </c>
      <c r="AQ35" s="33">
        <f t="shared" si="37"/>
        <v>0.8928571428571429</v>
      </c>
      <c r="AR35" s="49"/>
    </row>
    <row r="36" spans="1:44" ht="13.5" thickBot="1" x14ac:dyDescent="0.25">
      <c r="C36" s="23"/>
      <c r="D36" s="61"/>
      <c r="E36" s="3"/>
      <c r="F36" s="3"/>
      <c r="K36" s="37"/>
      <c r="L36" s="23"/>
      <c r="M36" s="3"/>
      <c r="N36" s="3"/>
      <c r="S36" s="37"/>
      <c r="T36" s="23"/>
      <c r="U36" s="3"/>
      <c r="V36" s="3"/>
      <c r="AA36" s="37"/>
      <c r="AB36" s="23"/>
      <c r="AC36" s="3"/>
      <c r="AD36" s="3"/>
      <c r="AI36" s="37"/>
      <c r="AJ36" s="23"/>
      <c r="AK36" s="3"/>
      <c r="AL36" s="3"/>
      <c r="AQ36" s="66"/>
      <c r="AR36" s="50"/>
    </row>
    <row r="37" spans="1:44" ht="13.5" thickTop="1" x14ac:dyDescent="0.2">
      <c r="B37" s="31" t="s">
        <v>0</v>
      </c>
      <c r="C37" s="26"/>
      <c r="D37" s="63"/>
      <c r="E37" s="26">
        <f>SUM(E33:E36)</f>
        <v>213</v>
      </c>
      <c r="F37" s="26"/>
      <c r="G37" s="26">
        <f>SUM(G33:G36)</f>
        <v>158</v>
      </c>
      <c r="H37" s="26">
        <f>SUM(H33:H36)</f>
        <v>28</v>
      </c>
      <c r="I37" s="29"/>
      <c r="J37" s="28">
        <f>G37/E37</f>
        <v>0.74178403755868549</v>
      </c>
      <c r="K37" s="42">
        <f>(G37+H37)/E37</f>
        <v>0.87323943661971826</v>
      </c>
      <c r="L37" s="26"/>
      <c r="M37" s="26">
        <f>SUM(M33:M36)</f>
        <v>184</v>
      </c>
      <c r="N37" s="26"/>
      <c r="O37" s="26">
        <f>SUM(O33:O36)</f>
        <v>128</v>
      </c>
      <c r="P37" s="26">
        <f>SUM(P33:P36)</f>
        <v>27</v>
      </c>
      <c r="Q37" s="29"/>
      <c r="R37" s="28">
        <f>O37/M37</f>
        <v>0.69565217391304346</v>
      </c>
      <c r="S37" s="42">
        <f>(O37+P37)/M37</f>
        <v>0.84239130434782605</v>
      </c>
      <c r="T37" s="26"/>
      <c r="U37" s="26">
        <f>SUM(U33:U36)</f>
        <v>234</v>
      </c>
      <c r="V37" s="26"/>
      <c r="W37" s="26">
        <f>SUM(W33:W36)</f>
        <v>183</v>
      </c>
      <c r="X37" s="26">
        <f>SUM(X33:X36)</f>
        <v>17</v>
      </c>
      <c r="Y37" s="29"/>
      <c r="Z37" s="28">
        <f>W37/U37</f>
        <v>0.78205128205128205</v>
      </c>
      <c r="AA37" s="42">
        <f>(W37+X37)/U37</f>
        <v>0.85470085470085466</v>
      </c>
      <c r="AB37" s="26"/>
      <c r="AC37" s="26">
        <f>SUM(AC33:AC36)</f>
        <v>199</v>
      </c>
      <c r="AD37" s="26"/>
      <c r="AE37" s="26">
        <f>SUM(AE33:AE36)</f>
        <v>160</v>
      </c>
      <c r="AF37" s="26">
        <f>SUM(AF33:AF36)</f>
        <v>22</v>
      </c>
      <c r="AG37" s="29"/>
      <c r="AH37" s="28">
        <f>AE37/AC37</f>
        <v>0.8040201005025126</v>
      </c>
      <c r="AI37" s="42">
        <f>(AE37+AF37)/AC37</f>
        <v>0.914572864321608</v>
      </c>
      <c r="AJ37" s="26"/>
      <c r="AK37" s="26">
        <f>SUM(AK33:AK36)</f>
        <v>184</v>
      </c>
      <c r="AL37" s="26"/>
      <c r="AM37" s="26">
        <f>SUM(AM33:AM36)</f>
        <v>143</v>
      </c>
      <c r="AN37" s="26">
        <f>SUM(AN33:AN36)</f>
        <v>22</v>
      </c>
      <c r="AO37" s="29"/>
      <c r="AP37" s="28">
        <f>AM37/AK37</f>
        <v>0.77717391304347827</v>
      </c>
      <c r="AQ37" s="28">
        <f>(AM37+AN37)/AK37</f>
        <v>0.89673913043478259</v>
      </c>
      <c r="AR37" s="49"/>
    </row>
    <row r="38" spans="1:44" x14ac:dyDescent="0.2">
      <c r="C38" s="23"/>
      <c r="D38" s="61"/>
      <c r="E38" s="3"/>
      <c r="F38" s="3"/>
      <c r="K38" s="37"/>
      <c r="L38" s="23"/>
      <c r="M38" s="3"/>
      <c r="N38" s="3"/>
      <c r="S38" s="37"/>
      <c r="T38" s="23"/>
      <c r="U38" s="3"/>
      <c r="V38" s="3"/>
      <c r="AA38" s="37"/>
      <c r="AB38" s="23"/>
      <c r="AC38" s="3"/>
      <c r="AD38" s="3"/>
      <c r="AI38" s="37"/>
      <c r="AJ38" s="23"/>
      <c r="AK38" s="3"/>
      <c r="AL38" s="3"/>
      <c r="AQ38" s="66"/>
      <c r="AR38" s="50"/>
    </row>
    <row r="39" spans="1:44" x14ac:dyDescent="0.2">
      <c r="A39" s="12"/>
      <c r="B39" s="5" t="s">
        <v>7</v>
      </c>
      <c r="C39" s="1"/>
      <c r="D39" s="60"/>
      <c r="E39" s="1"/>
      <c r="F39" s="1"/>
      <c r="K39" s="37"/>
      <c r="L39" s="1"/>
      <c r="M39" s="1"/>
      <c r="N39" s="1"/>
      <c r="S39" s="37"/>
      <c r="T39" s="1"/>
      <c r="U39" s="1"/>
      <c r="V39" s="1"/>
      <c r="AA39" s="37"/>
      <c r="AB39" s="1"/>
      <c r="AC39" s="1"/>
      <c r="AD39" s="1"/>
      <c r="AI39" s="37"/>
      <c r="AJ39" s="1"/>
      <c r="AK39" s="1"/>
      <c r="AL39" s="1"/>
      <c r="AQ39" s="66"/>
      <c r="AR39" s="49"/>
    </row>
    <row r="40" spans="1:44" x14ac:dyDescent="0.2">
      <c r="C40" s="1" t="s">
        <v>6</v>
      </c>
      <c r="D40" s="60"/>
      <c r="E40" s="3">
        <v>41</v>
      </c>
      <c r="F40" s="3"/>
      <c r="G40" s="3">
        <v>30</v>
      </c>
      <c r="H40" s="3">
        <v>3</v>
      </c>
      <c r="J40" s="18">
        <f t="shared" ref="J40:J45" si="38">IF(E40=0,NA(),G40/E40)</f>
        <v>0.73170731707317072</v>
      </c>
      <c r="K40" s="40">
        <f t="shared" ref="K40:K45" si="39">IF(E40=0,NA(),SUM(G40:H40)/E40)</f>
        <v>0.80487804878048785</v>
      </c>
      <c r="L40" s="1"/>
      <c r="M40" s="3">
        <v>43</v>
      </c>
      <c r="N40" s="3"/>
      <c r="O40" s="3">
        <v>27</v>
      </c>
      <c r="P40" s="3">
        <v>6</v>
      </c>
      <c r="R40" s="18">
        <f t="shared" ref="R40:R45" si="40">IF(M40=0,NA(),O40/M40)</f>
        <v>0.62790697674418605</v>
      </c>
      <c r="S40" s="40">
        <f t="shared" ref="S40:S45" si="41">IF(M40=0,NA(),SUM(O40:P40)/M40)</f>
        <v>0.76744186046511631</v>
      </c>
      <c r="T40" s="1"/>
      <c r="U40" s="3">
        <v>60</v>
      </c>
      <c r="V40" s="3"/>
      <c r="W40" s="3">
        <v>45</v>
      </c>
      <c r="X40" s="3">
        <v>8</v>
      </c>
      <c r="Z40" s="18">
        <f t="shared" ref="Z40:Z45" si="42">IF(U40=0,NA(),W40/U40)</f>
        <v>0.75</v>
      </c>
      <c r="AA40" s="40">
        <f t="shared" ref="AA40:AA45" si="43">IF(U40=0,NA(),SUM(W40:X40)/U40)</f>
        <v>0.8833333333333333</v>
      </c>
      <c r="AB40" s="1"/>
      <c r="AC40" s="3">
        <v>60</v>
      </c>
      <c r="AD40" s="3"/>
      <c r="AE40" s="3">
        <v>43</v>
      </c>
      <c r="AF40" s="3">
        <v>8</v>
      </c>
      <c r="AH40" s="18">
        <f t="shared" ref="AH40:AH45" si="44">IF(AC40=0,NA(),AE40/AC40)</f>
        <v>0.71666666666666667</v>
      </c>
      <c r="AI40" s="40">
        <f t="shared" ref="AI40:AI45" si="45">IF(AC40=0,NA(),SUM(AE40:AF40)/AC40)</f>
        <v>0.85</v>
      </c>
      <c r="AJ40" s="1"/>
      <c r="AK40" s="3">
        <v>56</v>
      </c>
      <c r="AL40" s="3"/>
      <c r="AM40" s="3">
        <v>38</v>
      </c>
      <c r="AN40" s="3">
        <v>8</v>
      </c>
      <c r="AP40" s="18">
        <f t="shared" ref="AP40:AP45" si="46">IF(AK40=0,NA(),AM40/AK40)</f>
        <v>0.6785714285714286</v>
      </c>
      <c r="AQ40" s="33">
        <f t="shared" ref="AQ40:AQ45" si="47">IF(AK40=0,NA(),SUM(AM40:AN40)/AK40)</f>
        <v>0.8214285714285714</v>
      </c>
      <c r="AR40" s="49"/>
    </row>
    <row r="41" spans="1:44" x14ac:dyDescent="0.2">
      <c r="C41" s="25" t="s">
        <v>5</v>
      </c>
      <c r="D41" s="64"/>
      <c r="E41" s="3">
        <v>14</v>
      </c>
      <c r="F41" s="3"/>
      <c r="G41" s="3">
        <v>8</v>
      </c>
      <c r="H41" s="3">
        <v>1</v>
      </c>
      <c r="J41" s="18">
        <f t="shared" si="38"/>
        <v>0.5714285714285714</v>
      </c>
      <c r="K41" s="40">
        <f t="shared" si="39"/>
        <v>0.6428571428571429</v>
      </c>
      <c r="L41" s="25"/>
      <c r="M41" s="3">
        <v>12</v>
      </c>
      <c r="N41" s="3"/>
      <c r="O41" s="3">
        <v>8</v>
      </c>
      <c r="P41" s="3">
        <v>2</v>
      </c>
      <c r="R41" s="18">
        <f t="shared" si="40"/>
        <v>0.66666666666666663</v>
      </c>
      <c r="S41" s="40">
        <f t="shared" si="41"/>
        <v>0.83333333333333337</v>
      </c>
      <c r="T41" s="25"/>
      <c r="U41" s="3">
        <v>14</v>
      </c>
      <c r="V41" s="3"/>
      <c r="W41" s="3">
        <v>11</v>
      </c>
      <c r="X41" s="3">
        <v>1</v>
      </c>
      <c r="Z41" s="18">
        <f t="shared" si="42"/>
        <v>0.7857142857142857</v>
      </c>
      <c r="AA41" s="40">
        <f t="shared" si="43"/>
        <v>0.8571428571428571</v>
      </c>
      <c r="AB41" s="25"/>
      <c r="AC41" s="3">
        <v>8</v>
      </c>
      <c r="AD41" s="3"/>
      <c r="AE41" s="3">
        <v>7</v>
      </c>
      <c r="AF41" s="3">
        <v>1</v>
      </c>
      <c r="AH41" s="18">
        <f t="shared" si="44"/>
        <v>0.875</v>
      </c>
      <c r="AI41" s="40">
        <f t="shared" si="45"/>
        <v>1</v>
      </c>
      <c r="AJ41" s="25"/>
      <c r="AK41" s="3">
        <v>16</v>
      </c>
      <c r="AL41" s="3"/>
      <c r="AM41" s="3">
        <v>12</v>
      </c>
      <c r="AN41" s="3">
        <v>1</v>
      </c>
      <c r="AP41" s="18">
        <f t="shared" si="46"/>
        <v>0.75</v>
      </c>
      <c r="AQ41" s="33">
        <f t="shared" si="47"/>
        <v>0.8125</v>
      </c>
      <c r="AR41" s="53"/>
    </row>
    <row r="42" spans="1:44" x14ac:dyDescent="0.2">
      <c r="C42" s="1" t="s">
        <v>4</v>
      </c>
      <c r="D42" s="60"/>
      <c r="E42" s="3">
        <v>139</v>
      </c>
      <c r="F42" s="3"/>
      <c r="G42" s="3">
        <v>98</v>
      </c>
      <c r="H42" s="3">
        <v>17</v>
      </c>
      <c r="J42" s="18">
        <f t="shared" si="38"/>
        <v>0.70503597122302153</v>
      </c>
      <c r="K42" s="40">
        <f t="shared" si="39"/>
        <v>0.82733812949640284</v>
      </c>
      <c r="L42" s="1"/>
      <c r="M42" s="3">
        <v>141</v>
      </c>
      <c r="N42" s="3"/>
      <c r="O42" s="3">
        <v>97</v>
      </c>
      <c r="P42" s="3">
        <v>19</v>
      </c>
      <c r="R42" s="18">
        <f t="shared" si="40"/>
        <v>0.68794326241134751</v>
      </c>
      <c r="S42" s="40">
        <f t="shared" si="41"/>
        <v>0.82269503546099287</v>
      </c>
      <c r="T42" s="1"/>
      <c r="U42" s="3">
        <v>131</v>
      </c>
      <c r="V42" s="3"/>
      <c r="W42" s="3">
        <v>96</v>
      </c>
      <c r="X42" s="3">
        <v>6</v>
      </c>
      <c r="Z42" s="18">
        <f t="shared" si="42"/>
        <v>0.73282442748091603</v>
      </c>
      <c r="AA42" s="40">
        <f t="shared" si="43"/>
        <v>0.77862595419847325</v>
      </c>
      <c r="AB42" s="1"/>
      <c r="AC42" s="3">
        <v>121</v>
      </c>
      <c r="AD42" s="3"/>
      <c r="AE42" s="3">
        <v>91</v>
      </c>
      <c r="AF42" s="3">
        <v>11</v>
      </c>
      <c r="AH42" s="18">
        <f t="shared" si="44"/>
        <v>0.75206611570247939</v>
      </c>
      <c r="AI42" s="40">
        <f t="shared" si="45"/>
        <v>0.84297520661157022</v>
      </c>
      <c r="AJ42" s="1"/>
      <c r="AK42" s="3">
        <v>154</v>
      </c>
      <c r="AL42" s="3"/>
      <c r="AM42" s="3">
        <v>96</v>
      </c>
      <c r="AN42" s="3">
        <v>30</v>
      </c>
      <c r="AP42" s="18">
        <f t="shared" si="46"/>
        <v>0.62337662337662336</v>
      </c>
      <c r="AQ42" s="33">
        <f t="shared" si="47"/>
        <v>0.81818181818181823</v>
      </c>
      <c r="AR42" s="49"/>
    </row>
    <row r="43" spans="1:44" x14ac:dyDescent="0.2">
      <c r="C43" s="1" t="s">
        <v>3</v>
      </c>
      <c r="D43" s="60"/>
      <c r="E43" s="3">
        <v>222</v>
      </c>
      <c r="F43" s="3"/>
      <c r="G43" s="3">
        <v>173</v>
      </c>
      <c r="H43" s="3">
        <v>13</v>
      </c>
      <c r="J43" s="18">
        <f t="shared" si="38"/>
        <v>0.77927927927927931</v>
      </c>
      <c r="K43" s="40">
        <f t="shared" si="39"/>
        <v>0.83783783783783783</v>
      </c>
      <c r="L43" s="1"/>
      <c r="M43" s="3">
        <v>141</v>
      </c>
      <c r="N43" s="3"/>
      <c r="O43" s="3">
        <v>109</v>
      </c>
      <c r="P43" s="3">
        <v>10</v>
      </c>
      <c r="R43" s="18">
        <f t="shared" si="40"/>
        <v>0.77304964539007093</v>
      </c>
      <c r="S43" s="40">
        <f t="shared" si="41"/>
        <v>0.84397163120567376</v>
      </c>
      <c r="T43" s="1"/>
      <c r="U43" s="3">
        <v>133</v>
      </c>
      <c r="V43" s="3"/>
      <c r="W43" s="3">
        <v>109</v>
      </c>
      <c r="X43" s="3">
        <v>8</v>
      </c>
      <c r="Z43" s="18">
        <f t="shared" si="42"/>
        <v>0.81954887218045114</v>
      </c>
      <c r="AA43" s="40">
        <f t="shared" si="43"/>
        <v>0.87969924812030076</v>
      </c>
      <c r="AB43" s="1"/>
      <c r="AC43" s="3">
        <v>113</v>
      </c>
      <c r="AD43" s="3"/>
      <c r="AE43" s="3">
        <v>98</v>
      </c>
      <c r="AF43" s="3">
        <v>3</v>
      </c>
      <c r="AH43" s="18">
        <f t="shared" si="44"/>
        <v>0.86725663716814161</v>
      </c>
      <c r="AI43" s="40">
        <f t="shared" si="45"/>
        <v>0.89380530973451322</v>
      </c>
      <c r="AJ43" s="1"/>
      <c r="AK43" s="3">
        <v>109</v>
      </c>
      <c r="AL43" s="3"/>
      <c r="AM43" s="3">
        <v>91</v>
      </c>
      <c r="AN43" s="3">
        <v>5</v>
      </c>
      <c r="AP43" s="18">
        <f t="shared" si="46"/>
        <v>0.83486238532110091</v>
      </c>
      <c r="AQ43" s="33">
        <f t="shared" si="47"/>
        <v>0.88073394495412849</v>
      </c>
      <c r="AR43" s="49"/>
    </row>
    <row r="44" spans="1:44" x14ac:dyDescent="0.2">
      <c r="C44" s="1" t="s">
        <v>2</v>
      </c>
      <c r="D44" s="60"/>
      <c r="E44" s="3">
        <v>4</v>
      </c>
      <c r="F44" s="3"/>
      <c r="G44" s="3">
        <v>1</v>
      </c>
      <c r="H44" s="3">
        <v>0</v>
      </c>
      <c r="J44" s="18">
        <f t="shared" si="38"/>
        <v>0.25</v>
      </c>
      <c r="K44" s="40">
        <f t="shared" si="39"/>
        <v>0.25</v>
      </c>
      <c r="L44" s="1"/>
      <c r="M44" s="3">
        <v>7</v>
      </c>
      <c r="N44" s="3"/>
      <c r="O44" s="3">
        <v>4</v>
      </c>
      <c r="P44" s="3">
        <v>0</v>
      </c>
      <c r="R44" s="18">
        <f t="shared" si="40"/>
        <v>0.5714285714285714</v>
      </c>
      <c r="S44" s="40">
        <f t="shared" si="41"/>
        <v>0.5714285714285714</v>
      </c>
      <c r="T44" s="1"/>
      <c r="U44" s="3">
        <v>3</v>
      </c>
      <c r="V44" s="3"/>
      <c r="W44" s="3">
        <v>3</v>
      </c>
      <c r="X44" s="3">
        <v>0</v>
      </c>
      <c r="Z44" s="18">
        <f t="shared" si="42"/>
        <v>1</v>
      </c>
      <c r="AA44" s="40">
        <f t="shared" si="43"/>
        <v>1</v>
      </c>
      <c r="AB44" s="1"/>
      <c r="AC44" s="3">
        <v>6</v>
      </c>
      <c r="AD44" s="3"/>
      <c r="AE44" s="3">
        <v>2</v>
      </c>
      <c r="AF44" s="3">
        <v>1</v>
      </c>
      <c r="AH44" s="18">
        <f t="shared" si="44"/>
        <v>0.33333333333333331</v>
      </c>
      <c r="AI44" s="40">
        <f t="shared" si="45"/>
        <v>0.5</v>
      </c>
      <c r="AJ44" s="1"/>
      <c r="AK44" s="3">
        <v>8</v>
      </c>
      <c r="AL44" s="3"/>
      <c r="AM44" s="3">
        <v>6</v>
      </c>
      <c r="AN44" s="3">
        <v>1</v>
      </c>
      <c r="AP44" s="18">
        <f t="shared" si="46"/>
        <v>0.75</v>
      </c>
      <c r="AQ44" s="33">
        <f t="shared" si="47"/>
        <v>0.875</v>
      </c>
      <c r="AR44" s="49"/>
    </row>
    <row r="45" spans="1:44" x14ac:dyDescent="0.2">
      <c r="C45" s="1" t="s">
        <v>1</v>
      </c>
      <c r="D45" s="60"/>
      <c r="E45" s="3">
        <v>87</v>
      </c>
      <c r="F45" s="3"/>
      <c r="G45" s="3">
        <v>65</v>
      </c>
      <c r="H45" s="3">
        <v>6</v>
      </c>
      <c r="J45" s="18">
        <f t="shared" si="38"/>
        <v>0.74712643678160917</v>
      </c>
      <c r="K45" s="40">
        <f t="shared" si="39"/>
        <v>0.81609195402298851</v>
      </c>
      <c r="L45" s="1"/>
      <c r="M45" s="3">
        <v>79</v>
      </c>
      <c r="N45" s="3"/>
      <c r="O45" s="3">
        <v>58</v>
      </c>
      <c r="P45" s="3">
        <v>8</v>
      </c>
      <c r="R45" s="18">
        <f t="shared" si="40"/>
        <v>0.73417721518987344</v>
      </c>
      <c r="S45" s="40">
        <f t="shared" si="41"/>
        <v>0.83544303797468356</v>
      </c>
      <c r="T45" s="1"/>
      <c r="U45" s="3">
        <v>93</v>
      </c>
      <c r="V45" s="3"/>
      <c r="W45" s="3">
        <v>68</v>
      </c>
      <c r="X45" s="3">
        <v>6</v>
      </c>
      <c r="Z45" s="18">
        <f t="shared" si="42"/>
        <v>0.73118279569892475</v>
      </c>
      <c r="AA45" s="40">
        <f t="shared" si="43"/>
        <v>0.79569892473118276</v>
      </c>
      <c r="AB45" s="1"/>
      <c r="AC45" s="3">
        <v>86</v>
      </c>
      <c r="AD45" s="3"/>
      <c r="AE45" s="3">
        <v>63</v>
      </c>
      <c r="AF45" s="3">
        <v>6</v>
      </c>
      <c r="AH45" s="18">
        <f t="shared" si="44"/>
        <v>0.73255813953488369</v>
      </c>
      <c r="AI45" s="40">
        <f t="shared" si="45"/>
        <v>0.80232558139534882</v>
      </c>
      <c r="AJ45" s="1"/>
      <c r="AK45" s="3">
        <v>63</v>
      </c>
      <c r="AL45" s="3"/>
      <c r="AM45" s="3">
        <v>36</v>
      </c>
      <c r="AN45" s="3">
        <v>7</v>
      </c>
      <c r="AP45" s="18">
        <f t="shared" si="46"/>
        <v>0.5714285714285714</v>
      </c>
      <c r="AQ45" s="33">
        <f t="shared" si="47"/>
        <v>0.68253968253968256</v>
      </c>
      <c r="AR45" s="49"/>
    </row>
    <row r="46" spans="1:44" ht="13.5" thickBot="1" x14ac:dyDescent="0.25">
      <c r="C46" s="23"/>
      <c r="D46" s="61"/>
      <c r="E46" s="3"/>
      <c r="F46" s="3"/>
      <c r="K46" s="37"/>
      <c r="L46" s="23"/>
      <c r="M46" s="3"/>
      <c r="N46" s="3"/>
      <c r="S46" s="37"/>
      <c r="T46" s="23"/>
      <c r="U46" s="3"/>
      <c r="V46" s="3"/>
      <c r="AA46" s="37"/>
      <c r="AB46" s="23"/>
      <c r="AC46" s="3"/>
      <c r="AD46" s="3"/>
      <c r="AI46" s="37"/>
      <c r="AJ46" s="23"/>
      <c r="AK46" s="3"/>
      <c r="AL46" s="3"/>
      <c r="AQ46" s="66"/>
      <c r="AR46" s="50"/>
    </row>
    <row r="47" spans="1:44" ht="13.5" thickTop="1" x14ac:dyDescent="0.2">
      <c r="B47" s="31" t="s">
        <v>0</v>
      </c>
      <c r="C47" s="26"/>
      <c r="D47" s="63"/>
      <c r="E47" s="27">
        <f>SUM(E39:E46)</f>
        <v>507</v>
      </c>
      <c r="F47" s="27"/>
      <c r="G47" s="27">
        <f>SUM(G39:G46)</f>
        <v>375</v>
      </c>
      <c r="H47" s="27">
        <f>SUM(H39:H46)</f>
        <v>40</v>
      </c>
      <c r="I47" s="29"/>
      <c r="J47" s="28">
        <f>G47/E47</f>
        <v>0.73964497041420119</v>
      </c>
      <c r="K47" s="42">
        <f>SUM(G47:H47)/E47</f>
        <v>0.81854043392504927</v>
      </c>
      <c r="L47" s="26"/>
      <c r="M47" s="27">
        <f>SUM(M39:M46)</f>
        <v>423</v>
      </c>
      <c r="N47" s="27"/>
      <c r="O47" s="27">
        <f>SUM(O39:O46)</f>
        <v>303</v>
      </c>
      <c r="P47" s="27">
        <f>SUM(P39:P46)</f>
        <v>45</v>
      </c>
      <c r="Q47" s="29"/>
      <c r="R47" s="28">
        <f>O47/M47</f>
        <v>0.71631205673758869</v>
      </c>
      <c r="S47" s="42">
        <f>SUM(O47:P47)/M47</f>
        <v>0.82269503546099287</v>
      </c>
      <c r="T47" s="26"/>
      <c r="U47" s="27">
        <f>SUM(U39:U46)</f>
        <v>434</v>
      </c>
      <c r="V47" s="27"/>
      <c r="W47" s="27">
        <f>SUM(W39:W46)</f>
        <v>332</v>
      </c>
      <c r="X47" s="27">
        <f>SUM(X39:X46)</f>
        <v>29</v>
      </c>
      <c r="Y47" s="29"/>
      <c r="Z47" s="28">
        <f>W47/U47</f>
        <v>0.76497695852534564</v>
      </c>
      <c r="AA47" s="42">
        <f>SUM(W47:X47)/U47</f>
        <v>0.83179723502304148</v>
      </c>
      <c r="AB47" s="26"/>
      <c r="AC47" s="27">
        <f>SUM(AC39:AC46)</f>
        <v>394</v>
      </c>
      <c r="AD47" s="27"/>
      <c r="AE47" s="27">
        <f>SUM(AE39:AE46)</f>
        <v>304</v>
      </c>
      <c r="AF47" s="27">
        <f>SUM(AF39:AF46)</f>
        <v>30</v>
      </c>
      <c r="AG47" s="29"/>
      <c r="AH47" s="28">
        <f>AE47/AC47</f>
        <v>0.77157360406091369</v>
      </c>
      <c r="AI47" s="42">
        <f>SUM(AE47:AF47)/AC47</f>
        <v>0.84771573604060912</v>
      </c>
      <c r="AJ47" s="26"/>
      <c r="AK47" s="27">
        <f>SUM(AK39:AK46)</f>
        <v>406</v>
      </c>
      <c r="AL47" s="27"/>
      <c r="AM47" s="27">
        <f>SUM(AM39:AM46)</f>
        <v>279</v>
      </c>
      <c r="AN47" s="27">
        <f>SUM(AN39:AN46)</f>
        <v>52</v>
      </c>
      <c r="AO47" s="29"/>
      <c r="AP47" s="28">
        <f>AM47/AK47</f>
        <v>0.68719211822660098</v>
      </c>
      <c r="AQ47" s="28">
        <f>SUM(AM47:AN47)/AK47</f>
        <v>0.81527093596059108</v>
      </c>
      <c r="AR47" s="49"/>
    </row>
    <row r="48" spans="1:44" x14ac:dyDescent="0.2">
      <c r="C48" s="24"/>
      <c r="D48" s="62"/>
      <c r="E48" s="1"/>
      <c r="F48" s="1"/>
      <c r="K48" s="37"/>
      <c r="L48" s="24"/>
      <c r="M48" s="1"/>
      <c r="N48" s="1"/>
      <c r="S48" s="37"/>
      <c r="T48" s="24"/>
      <c r="U48" s="1"/>
      <c r="V48" s="1"/>
      <c r="AA48" s="37"/>
      <c r="AB48" s="24"/>
      <c r="AC48" s="1"/>
      <c r="AD48" s="1"/>
      <c r="AI48" s="37"/>
      <c r="AJ48" s="24"/>
      <c r="AK48" s="1"/>
      <c r="AL48" s="1"/>
      <c r="AQ48" s="66"/>
      <c r="AR48" s="51"/>
    </row>
    <row r="49" spans="1:44" ht="13.5" thickBot="1" x14ac:dyDescent="0.25">
      <c r="C49" s="1"/>
      <c r="D49" s="60"/>
      <c r="E49" s="1"/>
      <c r="F49" s="1"/>
      <c r="K49" s="37"/>
      <c r="L49" s="1"/>
      <c r="M49" s="1"/>
      <c r="N49" s="1"/>
      <c r="S49" s="37"/>
      <c r="T49" s="1"/>
      <c r="U49" s="1"/>
      <c r="V49" s="1"/>
      <c r="AA49" s="37"/>
      <c r="AB49" s="1"/>
      <c r="AC49" s="1"/>
      <c r="AD49" s="1"/>
      <c r="AI49" s="37"/>
      <c r="AJ49" s="1"/>
      <c r="AK49" s="1"/>
      <c r="AL49" s="1"/>
      <c r="AQ49" s="66"/>
      <c r="AR49" s="49"/>
    </row>
    <row r="50" spans="1:44" ht="13.5" thickTop="1" x14ac:dyDescent="0.2">
      <c r="A50" s="29" t="s">
        <v>36</v>
      </c>
      <c r="B50" s="26"/>
      <c r="C50" s="26"/>
      <c r="D50" s="63"/>
      <c r="E50" s="30">
        <f>E31+E37+E47</f>
        <v>1340</v>
      </c>
      <c r="F50" s="26"/>
      <c r="G50" s="30">
        <f>G31+G37+G47</f>
        <v>887</v>
      </c>
      <c r="H50" s="30">
        <f>H31+H37+H47</f>
        <v>198</v>
      </c>
      <c r="I50" s="29"/>
      <c r="J50" s="28">
        <f>G50/E50</f>
        <v>0.66194029850746272</v>
      </c>
      <c r="K50" s="42">
        <f>(G50+H50)/E50</f>
        <v>0.80970149253731338</v>
      </c>
      <c r="L50" s="26"/>
      <c r="M50" s="30">
        <f>M31+M37+M47</f>
        <v>1221</v>
      </c>
      <c r="N50" s="26"/>
      <c r="O50" s="30">
        <f>O31+O37+O47</f>
        <v>790</v>
      </c>
      <c r="P50" s="30">
        <f>P31+P37+P47</f>
        <v>184</v>
      </c>
      <c r="Q50" s="29"/>
      <c r="R50" s="28">
        <f>O50/M50</f>
        <v>0.64701064701064703</v>
      </c>
      <c r="S50" s="42">
        <f>(O50+P50)/M50</f>
        <v>0.79770679770679775</v>
      </c>
      <c r="T50" s="26"/>
      <c r="U50" s="30">
        <f>U31+U37+U47</f>
        <v>1283</v>
      </c>
      <c r="V50" s="26"/>
      <c r="W50" s="30">
        <f>W31+W37+W47</f>
        <v>846</v>
      </c>
      <c r="X50" s="30">
        <f>X31+X37+X47</f>
        <v>184</v>
      </c>
      <c r="Y50" s="29"/>
      <c r="Z50" s="28">
        <f>W50/U50</f>
        <v>0.65939204988308653</v>
      </c>
      <c r="AA50" s="42">
        <f>(W50+X50)/U50</f>
        <v>0.80280592361652381</v>
      </c>
      <c r="AB50" s="26"/>
      <c r="AC50" s="30">
        <f>AC31+AC37+AC47</f>
        <v>1207</v>
      </c>
      <c r="AD50" s="26"/>
      <c r="AE50" s="30">
        <f>AE31+AE37+AE47</f>
        <v>837</v>
      </c>
      <c r="AF50" s="30">
        <f>AF31+AF37+AF47</f>
        <v>186</v>
      </c>
      <c r="AG50" s="29"/>
      <c r="AH50" s="28">
        <f>AE50/AC50</f>
        <v>0.69345484672742341</v>
      </c>
      <c r="AI50" s="42">
        <f>(AE50+AF50)/AC50</f>
        <v>0.84755592377796185</v>
      </c>
      <c r="AJ50" s="26"/>
      <c r="AK50" s="30">
        <f>AK31+AK37+AK47</f>
        <v>1220</v>
      </c>
      <c r="AL50" s="26"/>
      <c r="AM50" s="30">
        <f>AM31+AM37+AM47</f>
        <v>768</v>
      </c>
      <c r="AN50" s="30">
        <f>AN31+AN37+AN47</f>
        <v>206</v>
      </c>
      <c r="AO50" s="29"/>
      <c r="AP50" s="28">
        <f>AM50/AK50</f>
        <v>0.62950819672131153</v>
      </c>
      <c r="AQ50" s="28">
        <f>(AM50+AN50)/AK50</f>
        <v>0.79836065573770487</v>
      </c>
      <c r="AR50" s="49"/>
    </row>
    <row r="51" spans="1:44" x14ac:dyDescent="0.2">
      <c r="C51" s="24"/>
      <c r="D51" s="62"/>
      <c r="K51" s="37"/>
      <c r="L51" s="24"/>
      <c r="S51" s="37"/>
      <c r="T51" s="24"/>
      <c r="AA51" s="37"/>
      <c r="AB51" s="24"/>
      <c r="AI51" s="37"/>
      <c r="AJ51" s="24"/>
      <c r="AQ51" s="66"/>
      <c r="AR51" s="51"/>
    </row>
    <row r="52" spans="1:44" x14ac:dyDescent="0.2">
      <c r="C52" s="1"/>
      <c r="D52" s="1"/>
    </row>
    <row r="53" spans="1:44" x14ac:dyDescent="0.2">
      <c r="C53" s="22" t="s">
        <v>40</v>
      </c>
      <c r="D53" s="22"/>
      <c r="E53" s="21" t="s">
        <v>53</v>
      </c>
      <c r="L53" s="21"/>
      <c r="M53" s="21"/>
      <c r="T53" s="21"/>
      <c r="U53" s="21"/>
      <c r="AB53" s="21"/>
      <c r="AC53" s="21"/>
    </row>
  </sheetData>
  <printOptions gridLines="1"/>
  <pageMargins left="0.5" right="0.5" top="0.5" bottom="0.5" header="0.25" footer="0.25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4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140625" defaultRowHeight="12.75" x14ac:dyDescent="0.2"/>
  <cols>
    <col min="1" max="2" width="2.28515625" style="1" customWidth="1"/>
    <col min="3" max="3" width="28.5703125" style="2" customWidth="1"/>
    <col min="4" max="4" width="1.85546875" style="2" customWidth="1"/>
    <col min="5" max="5" width="8.28515625" style="2" customWidth="1"/>
    <col min="6" max="6" width="0.85546875" style="2" customWidth="1"/>
    <col min="7" max="8" width="6.5703125" style="2" customWidth="1"/>
    <col min="9" max="9" width="0.85546875" style="2" customWidth="1"/>
    <col min="10" max="11" width="5.7109375" style="2" customWidth="1"/>
    <col min="12" max="12" width="1.7109375" style="2" customWidth="1"/>
    <col min="13" max="13" width="8.28515625" style="2" customWidth="1"/>
    <col min="14" max="14" width="0.85546875" style="2" customWidth="1"/>
    <col min="15" max="16" width="6.5703125" style="2" customWidth="1"/>
    <col min="17" max="17" width="0.85546875" style="2" customWidth="1"/>
    <col min="18" max="19" width="5.7109375" style="2" customWidth="1"/>
    <col min="20" max="20" width="1.7109375" style="2" customWidth="1"/>
    <col min="21" max="21" width="8.28515625" style="2" customWidth="1"/>
    <col min="22" max="22" width="0.85546875" style="2" customWidth="1"/>
    <col min="23" max="24" width="6.5703125" style="2" customWidth="1"/>
    <col min="25" max="25" width="0.85546875" style="2" customWidth="1"/>
    <col min="26" max="27" width="5.7109375" style="2" customWidth="1"/>
    <col min="28" max="28" width="1.7109375" style="2" customWidth="1"/>
    <col min="29" max="29" width="8.28515625" style="2" customWidth="1"/>
    <col min="30" max="30" width="0.85546875" style="2" customWidth="1"/>
    <col min="31" max="32" width="6.5703125" style="2" customWidth="1"/>
    <col min="33" max="33" width="0.85546875" style="2" customWidth="1"/>
    <col min="34" max="35" width="5.7109375" style="2" customWidth="1"/>
    <col min="36" max="36" width="1.7109375" style="2" customWidth="1"/>
    <col min="37" max="37" width="8.28515625" style="2" customWidth="1"/>
    <col min="38" max="38" width="0.85546875" style="2" customWidth="1"/>
    <col min="39" max="40" width="6.5703125" style="2" customWidth="1"/>
    <col min="41" max="41" width="0.85546875" style="2" customWidth="1"/>
    <col min="42" max="43" width="5.7109375" style="2" customWidth="1"/>
    <col min="44" max="44" width="1.7109375" style="2" customWidth="1"/>
    <col min="45" max="16384" width="9.140625" style="1"/>
  </cols>
  <sheetData>
    <row r="1" spans="1:44" ht="15" x14ac:dyDescent="0.25">
      <c r="B1" s="20" t="s">
        <v>47</v>
      </c>
    </row>
    <row r="2" spans="1:44" x14ac:dyDescent="0.2">
      <c r="D2" s="46"/>
      <c r="E2" s="13" t="s">
        <v>59</v>
      </c>
      <c r="F2" s="13"/>
      <c r="G2" s="13"/>
      <c r="H2" s="13"/>
      <c r="I2" s="13"/>
      <c r="J2" s="13"/>
      <c r="K2" s="34"/>
      <c r="M2" s="13" t="s">
        <v>58</v>
      </c>
      <c r="N2" s="13"/>
      <c r="O2" s="13"/>
      <c r="P2" s="13"/>
      <c r="Q2" s="13"/>
      <c r="R2" s="13"/>
      <c r="S2" s="34"/>
      <c r="U2" s="13" t="s">
        <v>54</v>
      </c>
      <c r="V2" s="13"/>
      <c r="W2" s="13"/>
      <c r="X2" s="13"/>
      <c r="Y2" s="13"/>
      <c r="Z2" s="13"/>
      <c r="AA2" s="34"/>
      <c r="AC2" s="13" t="s">
        <v>51</v>
      </c>
      <c r="AD2" s="13"/>
      <c r="AE2" s="13"/>
      <c r="AF2" s="13"/>
      <c r="AG2" s="13"/>
      <c r="AH2" s="13"/>
      <c r="AI2" s="34"/>
      <c r="AK2" s="13" t="s">
        <v>49</v>
      </c>
      <c r="AL2" s="13"/>
      <c r="AM2" s="13"/>
      <c r="AN2" s="13"/>
      <c r="AO2" s="13"/>
      <c r="AP2" s="13"/>
      <c r="AQ2" s="34"/>
    </row>
    <row r="3" spans="1:44" ht="38.1" customHeight="1" x14ac:dyDescent="0.2">
      <c r="B3" s="2" t="s">
        <v>60</v>
      </c>
      <c r="D3" s="46"/>
      <c r="E3" s="14" t="s">
        <v>61</v>
      </c>
      <c r="F3" s="13"/>
      <c r="G3" s="17" t="s">
        <v>34</v>
      </c>
      <c r="H3" s="16"/>
      <c r="I3" s="13"/>
      <c r="J3" s="17" t="s">
        <v>33</v>
      </c>
      <c r="K3" s="35"/>
      <c r="M3" s="14" t="s">
        <v>57</v>
      </c>
      <c r="N3" s="13"/>
      <c r="O3" s="17" t="s">
        <v>34</v>
      </c>
      <c r="P3" s="16"/>
      <c r="Q3" s="13"/>
      <c r="R3" s="17" t="s">
        <v>33</v>
      </c>
      <c r="S3" s="35"/>
      <c r="U3" s="14" t="s">
        <v>55</v>
      </c>
      <c r="V3" s="13"/>
      <c r="W3" s="17" t="s">
        <v>34</v>
      </c>
      <c r="X3" s="16"/>
      <c r="Y3" s="13"/>
      <c r="Z3" s="17" t="s">
        <v>33</v>
      </c>
      <c r="AA3" s="35"/>
      <c r="AC3" s="14" t="s">
        <v>52</v>
      </c>
      <c r="AD3" s="13"/>
      <c r="AE3" s="17" t="s">
        <v>34</v>
      </c>
      <c r="AF3" s="16"/>
      <c r="AG3" s="13"/>
      <c r="AH3" s="17" t="s">
        <v>33</v>
      </c>
      <c r="AI3" s="35"/>
      <c r="AK3" s="14" t="s">
        <v>48</v>
      </c>
      <c r="AL3" s="13"/>
      <c r="AM3" s="17" t="s">
        <v>34</v>
      </c>
      <c r="AN3" s="16"/>
      <c r="AO3" s="13"/>
      <c r="AP3" s="17" t="s">
        <v>33</v>
      </c>
      <c r="AQ3" s="35"/>
    </row>
    <row r="4" spans="1:44" s="12" customFormat="1" ht="66" customHeight="1" x14ac:dyDescent="0.2">
      <c r="C4" s="5" t="s">
        <v>32</v>
      </c>
      <c r="D4" s="47"/>
      <c r="E4" s="14" t="s">
        <v>46</v>
      </c>
      <c r="F4" s="15"/>
      <c r="G4" s="14" t="s">
        <v>31</v>
      </c>
      <c r="H4" s="14" t="s">
        <v>44</v>
      </c>
      <c r="I4" s="15"/>
      <c r="J4" s="14" t="s">
        <v>31</v>
      </c>
      <c r="K4" s="36" t="s">
        <v>45</v>
      </c>
      <c r="L4" s="5"/>
      <c r="M4" s="14" t="s">
        <v>46</v>
      </c>
      <c r="N4" s="15"/>
      <c r="O4" s="14" t="s">
        <v>31</v>
      </c>
      <c r="P4" s="14" t="s">
        <v>44</v>
      </c>
      <c r="Q4" s="15"/>
      <c r="R4" s="14" t="s">
        <v>31</v>
      </c>
      <c r="S4" s="36" t="s">
        <v>45</v>
      </c>
      <c r="T4" s="5"/>
      <c r="U4" s="14" t="s">
        <v>46</v>
      </c>
      <c r="V4" s="15"/>
      <c r="W4" s="14" t="s">
        <v>31</v>
      </c>
      <c r="X4" s="14" t="s">
        <v>44</v>
      </c>
      <c r="Y4" s="15"/>
      <c r="Z4" s="14" t="s">
        <v>31</v>
      </c>
      <c r="AA4" s="36" t="s">
        <v>45</v>
      </c>
      <c r="AB4" s="5"/>
      <c r="AC4" s="14" t="s">
        <v>46</v>
      </c>
      <c r="AD4" s="15"/>
      <c r="AE4" s="14" t="s">
        <v>31</v>
      </c>
      <c r="AF4" s="14" t="s">
        <v>44</v>
      </c>
      <c r="AG4" s="15"/>
      <c r="AH4" s="14" t="s">
        <v>31</v>
      </c>
      <c r="AI4" s="36" t="s">
        <v>45</v>
      </c>
      <c r="AJ4" s="5"/>
      <c r="AK4" s="14" t="s">
        <v>46</v>
      </c>
      <c r="AL4" s="15"/>
      <c r="AM4" s="14" t="s">
        <v>31</v>
      </c>
      <c r="AN4" s="14" t="s">
        <v>44</v>
      </c>
      <c r="AO4" s="15"/>
      <c r="AP4" s="14" t="s">
        <v>31</v>
      </c>
      <c r="AQ4" s="36" t="s">
        <v>45</v>
      </c>
      <c r="AR4" s="5"/>
    </row>
    <row r="5" spans="1:44" x14ac:dyDescent="0.2">
      <c r="D5" s="46"/>
      <c r="K5" s="37"/>
      <c r="S5" s="37"/>
      <c r="AA5" s="37"/>
      <c r="AI5" s="37"/>
      <c r="AQ5" s="37"/>
    </row>
    <row r="6" spans="1:44" s="8" customFormat="1" x14ac:dyDescent="0.2">
      <c r="A6" s="19" t="s">
        <v>38</v>
      </c>
      <c r="D6" s="48"/>
      <c r="E6" s="9"/>
      <c r="F6" s="9"/>
      <c r="G6" s="10"/>
      <c r="H6" s="10"/>
      <c r="I6" s="10"/>
      <c r="J6" s="9"/>
      <c r="K6" s="38"/>
      <c r="M6" s="9"/>
      <c r="N6" s="9"/>
      <c r="O6" s="10"/>
      <c r="P6" s="10"/>
      <c r="Q6" s="10"/>
      <c r="R6" s="9"/>
      <c r="S6" s="38"/>
      <c r="U6" s="9"/>
      <c r="V6" s="9"/>
      <c r="W6" s="10"/>
      <c r="X6" s="10"/>
      <c r="Y6" s="10"/>
      <c r="Z6" s="9"/>
      <c r="AA6" s="38"/>
      <c r="AC6" s="9"/>
      <c r="AD6" s="9"/>
      <c r="AE6" s="10"/>
      <c r="AF6" s="10"/>
      <c r="AG6" s="10"/>
      <c r="AH6" s="9"/>
      <c r="AI6" s="38"/>
      <c r="AK6" s="9"/>
      <c r="AL6" s="9"/>
      <c r="AM6" s="10"/>
      <c r="AN6" s="10"/>
      <c r="AO6" s="10"/>
      <c r="AP6" s="9"/>
      <c r="AQ6" s="38"/>
    </row>
    <row r="7" spans="1:44" x14ac:dyDescent="0.2">
      <c r="A7" s="12"/>
      <c r="B7" s="5" t="s">
        <v>12</v>
      </c>
      <c r="C7" s="1"/>
      <c r="D7" s="49"/>
      <c r="E7" s="1"/>
      <c r="F7" s="1"/>
      <c r="G7" s="1"/>
      <c r="H7" s="1"/>
      <c r="I7" s="1"/>
      <c r="J7" s="1"/>
      <c r="K7" s="39"/>
      <c r="L7" s="1"/>
      <c r="M7" s="1"/>
      <c r="N7" s="1"/>
      <c r="O7" s="1"/>
      <c r="P7" s="1"/>
      <c r="Q7" s="1"/>
      <c r="R7" s="1"/>
      <c r="S7" s="39"/>
      <c r="T7" s="1"/>
      <c r="U7" s="1"/>
      <c r="V7" s="1"/>
      <c r="W7" s="1"/>
      <c r="X7" s="1"/>
      <c r="Y7" s="1"/>
      <c r="Z7" s="1"/>
      <c r="AA7" s="39"/>
      <c r="AB7" s="1"/>
      <c r="AC7" s="1"/>
      <c r="AD7" s="1"/>
      <c r="AE7" s="1"/>
      <c r="AF7" s="1"/>
      <c r="AG7" s="1"/>
      <c r="AH7" s="1"/>
      <c r="AI7" s="39"/>
      <c r="AJ7" s="1"/>
      <c r="AK7" s="1"/>
      <c r="AL7" s="1"/>
      <c r="AM7" s="1"/>
      <c r="AN7" s="1"/>
      <c r="AO7" s="1"/>
      <c r="AP7" s="1"/>
      <c r="AQ7" s="39"/>
      <c r="AR7" s="1"/>
    </row>
    <row r="8" spans="1:44" x14ac:dyDescent="0.2">
      <c r="C8" s="1" t="s">
        <v>27</v>
      </c>
      <c r="D8" s="49"/>
      <c r="E8" s="3">
        <v>3</v>
      </c>
      <c r="F8" s="3"/>
      <c r="G8" s="1">
        <v>3</v>
      </c>
      <c r="H8" s="3">
        <v>0</v>
      </c>
      <c r="I8" s="3"/>
      <c r="J8" s="18">
        <f>IF(E8=0,NA(),G8/E8 )</f>
        <v>1</v>
      </c>
      <c r="K8" s="40">
        <f t="shared" ref="K8" si="0">IF(E8=0,NA(),SUM(G8:H8)/E8)</f>
        <v>1</v>
      </c>
      <c r="L8" s="1"/>
      <c r="M8" s="3">
        <v>9</v>
      </c>
      <c r="N8" s="3"/>
      <c r="O8" s="3">
        <v>7</v>
      </c>
      <c r="P8" s="3">
        <v>0</v>
      </c>
      <c r="Q8" s="3"/>
      <c r="R8" s="18">
        <f t="shared" ref="R8:R9" si="1">IF(M8=0,NA(),O8/M8)</f>
        <v>0.77777777777777779</v>
      </c>
      <c r="S8" s="40">
        <f t="shared" ref="S8:S10" si="2">IF(M8=0,NA(),SUM(O8:P8)/M8)</f>
        <v>0.77777777777777779</v>
      </c>
      <c r="T8" s="1"/>
      <c r="U8" s="3">
        <v>4</v>
      </c>
      <c r="V8" s="3"/>
      <c r="W8" s="3">
        <v>4</v>
      </c>
      <c r="X8" s="3">
        <v>0</v>
      </c>
      <c r="Y8" s="3"/>
      <c r="Z8" s="18">
        <f t="shared" ref="Z8:Z10" si="3">IF(U8=0,NA(),W8/U8)</f>
        <v>1</v>
      </c>
      <c r="AA8" s="40">
        <f t="shared" ref="AA8:AA10" si="4">IF(U8=0,NA(),SUM(W8:X8)/U8)</f>
        <v>1</v>
      </c>
      <c r="AB8" s="1"/>
      <c r="AC8" s="3">
        <v>10</v>
      </c>
      <c r="AD8" s="3"/>
      <c r="AE8" s="3">
        <v>10</v>
      </c>
      <c r="AF8" s="3">
        <v>0</v>
      </c>
      <c r="AG8" s="3"/>
      <c r="AH8" s="18">
        <f t="shared" ref="AH8:AH10" si="5">IF(AC8=0,NA(),AE8/AC8)</f>
        <v>1</v>
      </c>
      <c r="AI8" s="40">
        <f t="shared" ref="AI8:AI10" si="6">IF(AC8=0,NA(),SUM(AE8:AF8)/AC8)</f>
        <v>1</v>
      </c>
      <c r="AJ8" s="1"/>
      <c r="AK8" s="3">
        <v>6</v>
      </c>
      <c r="AL8" s="3"/>
      <c r="AM8" s="3">
        <v>6</v>
      </c>
      <c r="AN8" s="3">
        <v>0</v>
      </c>
      <c r="AO8" s="3"/>
      <c r="AP8" s="18">
        <f t="shared" ref="AP8:AP10" si="7">IF(AK8=0,NA(),AM8/AK8)</f>
        <v>1</v>
      </c>
      <c r="AQ8" s="40">
        <f t="shared" ref="AQ8:AQ10" si="8">IF(AK8=0,NA(),SUM(AM8:AN8)/AK8)</f>
        <v>1</v>
      </c>
      <c r="AR8" s="1"/>
    </row>
    <row r="9" spans="1:44" x14ac:dyDescent="0.2">
      <c r="C9" s="1" t="s">
        <v>25</v>
      </c>
      <c r="D9" s="49"/>
      <c r="E9" s="3">
        <v>3</v>
      </c>
      <c r="F9" s="3"/>
      <c r="G9" s="1">
        <v>2</v>
      </c>
      <c r="H9" s="3">
        <v>0</v>
      </c>
      <c r="I9" s="3"/>
      <c r="J9" s="18">
        <f>IF(E9=0,NA(),G9/E9)</f>
        <v>0.66666666666666663</v>
      </c>
      <c r="K9" s="40">
        <f t="shared" ref="K9:K12" si="9">IF(E9=0,NA(),SUM(G9:H9)/E9)</f>
        <v>0.66666666666666663</v>
      </c>
      <c r="L9" s="1"/>
      <c r="M9" s="3">
        <v>0</v>
      </c>
      <c r="N9" s="3"/>
      <c r="O9" s="3"/>
      <c r="P9" s="3"/>
      <c r="Q9" s="3"/>
      <c r="R9" s="18" t="e">
        <f t="shared" si="1"/>
        <v>#N/A</v>
      </c>
      <c r="S9" s="40" t="e">
        <f t="shared" si="2"/>
        <v>#N/A</v>
      </c>
      <c r="T9" s="1"/>
      <c r="U9" s="3">
        <v>1</v>
      </c>
      <c r="V9" s="3"/>
      <c r="W9" s="3">
        <v>1</v>
      </c>
      <c r="X9" s="3">
        <v>0</v>
      </c>
      <c r="Y9" s="3"/>
      <c r="Z9" s="18">
        <f t="shared" si="3"/>
        <v>1</v>
      </c>
      <c r="AA9" s="40">
        <f t="shared" si="4"/>
        <v>1</v>
      </c>
      <c r="AB9" s="1"/>
      <c r="AC9" s="3">
        <v>0</v>
      </c>
      <c r="AD9" s="3"/>
      <c r="AE9" s="3"/>
      <c r="AF9" s="3"/>
      <c r="AG9" s="3"/>
      <c r="AH9" s="18" t="e">
        <f t="shared" si="5"/>
        <v>#N/A</v>
      </c>
      <c r="AI9" s="40" t="e">
        <f t="shared" si="6"/>
        <v>#N/A</v>
      </c>
      <c r="AJ9" s="1"/>
      <c r="AK9" s="3">
        <v>1</v>
      </c>
      <c r="AL9" s="3"/>
      <c r="AM9" s="3">
        <v>1</v>
      </c>
      <c r="AN9" s="3">
        <v>0</v>
      </c>
      <c r="AO9" s="3"/>
      <c r="AP9" s="18">
        <f t="shared" si="7"/>
        <v>1</v>
      </c>
      <c r="AQ9" s="40">
        <f t="shared" si="8"/>
        <v>1</v>
      </c>
      <c r="AR9" s="1"/>
    </row>
    <row r="10" spans="1:44" x14ac:dyDescent="0.2">
      <c r="C10" s="1" t="s">
        <v>22</v>
      </c>
      <c r="D10" s="49"/>
      <c r="E10" s="3">
        <v>4</v>
      </c>
      <c r="F10" s="3"/>
      <c r="G10" s="1">
        <v>3</v>
      </c>
      <c r="H10" s="3">
        <v>0</v>
      </c>
      <c r="I10" s="3"/>
      <c r="J10" s="18">
        <f>IF(E10=0,NA(),G10/E10)</f>
        <v>0.75</v>
      </c>
      <c r="K10" s="40">
        <f t="shared" si="9"/>
        <v>0.75</v>
      </c>
      <c r="L10" s="1"/>
      <c r="M10" s="3">
        <v>1</v>
      </c>
      <c r="N10" s="3"/>
      <c r="O10" s="3">
        <v>1</v>
      </c>
      <c r="P10" s="3">
        <v>0</v>
      </c>
      <c r="Q10" s="3"/>
      <c r="R10" s="18">
        <f>IF(M10=0,NA(),O10/M10)</f>
        <v>1</v>
      </c>
      <c r="S10" s="40">
        <f t="shared" si="2"/>
        <v>1</v>
      </c>
      <c r="T10" s="1"/>
      <c r="U10" s="3">
        <v>4</v>
      </c>
      <c r="V10" s="3"/>
      <c r="W10" s="3">
        <v>1</v>
      </c>
      <c r="X10" s="3">
        <v>0</v>
      </c>
      <c r="Y10" s="3"/>
      <c r="Z10" s="18">
        <f t="shared" si="3"/>
        <v>0.25</v>
      </c>
      <c r="AA10" s="40">
        <f t="shared" si="4"/>
        <v>0.25</v>
      </c>
      <c r="AB10" s="1"/>
      <c r="AC10" s="3">
        <v>1</v>
      </c>
      <c r="AD10" s="3"/>
      <c r="AE10" s="3">
        <v>0</v>
      </c>
      <c r="AF10" s="3">
        <v>0</v>
      </c>
      <c r="AG10" s="3"/>
      <c r="AH10" s="18">
        <f t="shared" si="5"/>
        <v>0</v>
      </c>
      <c r="AI10" s="40">
        <f t="shared" si="6"/>
        <v>0</v>
      </c>
      <c r="AJ10" s="1"/>
      <c r="AK10" s="3">
        <v>0</v>
      </c>
      <c r="AL10" s="3"/>
      <c r="AM10" s="3"/>
      <c r="AN10" s="3"/>
      <c r="AO10" s="3"/>
      <c r="AP10" s="18" t="e">
        <f t="shared" si="7"/>
        <v>#N/A</v>
      </c>
      <c r="AQ10" s="40" t="e">
        <f t="shared" si="8"/>
        <v>#N/A</v>
      </c>
      <c r="AR10" s="1"/>
    </row>
    <row r="11" spans="1:44" x14ac:dyDescent="0.2">
      <c r="C11" s="23"/>
      <c r="D11" s="50"/>
      <c r="E11" s="1"/>
      <c r="F11" s="1"/>
      <c r="G11" s="1"/>
      <c r="H11" s="1"/>
      <c r="I11" s="1"/>
      <c r="J11" s="18" t="e">
        <f t="shared" ref="J11:J12" si="10">IF(E11=0,NA(),G11/E11)</f>
        <v>#N/A</v>
      </c>
      <c r="K11" s="40" t="e">
        <f t="shared" si="9"/>
        <v>#N/A</v>
      </c>
      <c r="L11" s="23"/>
      <c r="M11" s="1"/>
      <c r="N11" s="1"/>
      <c r="O11" s="1"/>
      <c r="P11" s="1"/>
      <c r="Q11" s="1"/>
      <c r="R11" s="1"/>
      <c r="S11" s="39"/>
      <c r="T11" s="23"/>
      <c r="U11" s="1"/>
      <c r="V11" s="1"/>
      <c r="W11" s="1"/>
      <c r="X11" s="1"/>
      <c r="Y11" s="1"/>
      <c r="Z11" s="1"/>
      <c r="AA11" s="39"/>
      <c r="AB11" s="23"/>
      <c r="AC11" s="1"/>
      <c r="AD11" s="1"/>
      <c r="AE11" s="1"/>
      <c r="AF11" s="1"/>
      <c r="AG11" s="1"/>
      <c r="AH11" s="1"/>
      <c r="AI11" s="39"/>
      <c r="AJ11" s="23"/>
      <c r="AK11" s="1"/>
      <c r="AL11" s="1"/>
      <c r="AM11" s="1"/>
      <c r="AN11" s="1"/>
      <c r="AO11" s="1"/>
      <c r="AP11" s="1"/>
      <c r="AQ11" s="39"/>
      <c r="AR11" s="23"/>
    </row>
    <row r="12" spans="1:44" x14ac:dyDescent="0.2">
      <c r="C12" s="1" t="s">
        <v>16</v>
      </c>
      <c r="D12" s="49"/>
      <c r="E12" s="3">
        <v>1</v>
      </c>
      <c r="F12" s="3"/>
      <c r="G12" s="1">
        <v>1</v>
      </c>
      <c r="H12" s="3">
        <v>0</v>
      </c>
      <c r="I12" s="3"/>
      <c r="J12" s="18">
        <f t="shared" si="10"/>
        <v>1</v>
      </c>
      <c r="K12" s="40">
        <f t="shared" si="9"/>
        <v>1</v>
      </c>
      <c r="L12" s="1"/>
      <c r="M12" s="3">
        <v>0</v>
      </c>
      <c r="N12" s="3"/>
      <c r="O12" s="3"/>
      <c r="P12" s="3"/>
      <c r="Q12" s="3"/>
      <c r="R12" s="18" t="e">
        <f t="shared" ref="R12:R14" si="11">IF(M12=0,NA(),O12/M12)</f>
        <v>#N/A</v>
      </c>
      <c r="S12" s="40" t="e">
        <f t="shared" ref="S12:S14" si="12">IF(M12=0,NA(),SUM(O12:P12)/M12)</f>
        <v>#N/A</v>
      </c>
      <c r="T12" s="1"/>
      <c r="U12" s="3">
        <v>0</v>
      </c>
      <c r="V12" s="3"/>
      <c r="W12" s="3"/>
      <c r="X12" s="3"/>
      <c r="Y12" s="3"/>
      <c r="Z12" s="18" t="e">
        <f t="shared" ref="Z12:Z14" si="13">IF(U12=0,NA(),W12/U12)</f>
        <v>#N/A</v>
      </c>
      <c r="AA12" s="40" t="e">
        <f t="shared" ref="AA12:AA14" si="14">IF(U12=0,NA(),SUM(W12:X12)/U12)</f>
        <v>#N/A</v>
      </c>
      <c r="AB12" s="1"/>
      <c r="AC12" s="3">
        <v>2</v>
      </c>
      <c r="AD12" s="3"/>
      <c r="AE12" s="3">
        <v>1</v>
      </c>
      <c r="AF12" s="3">
        <v>0</v>
      </c>
      <c r="AG12" s="3"/>
      <c r="AH12" s="18">
        <f t="shared" ref="AH12:AH14" si="15">IF(AC12=0,NA(),AE12/AC12)</f>
        <v>0.5</v>
      </c>
      <c r="AI12" s="40">
        <f t="shared" ref="AI12:AI14" si="16">IF(AC12=0,NA(),SUM(AE12:AF12)/AC12)</f>
        <v>0.5</v>
      </c>
      <c r="AJ12" s="1"/>
      <c r="AK12" s="3">
        <v>0</v>
      </c>
      <c r="AL12" s="3"/>
      <c r="AM12" s="3"/>
      <c r="AN12" s="3"/>
      <c r="AO12" s="3"/>
      <c r="AP12" s="18" t="e">
        <f t="shared" ref="AP12:AP14" si="17">IF(AK12=0,NA(),AM12/AK12)</f>
        <v>#N/A</v>
      </c>
      <c r="AQ12" s="40" t="e">
        <f t="shared" ref="AQ12:AQ14" si="18">IF(AK12=0,NA(),SUM(AM12:AN12)/AK12)</f>
        <v>#N/A</v>
      </c>
      <c r="AR12" s="1"/>
    </row>
    <row r="13" spans="1:44" x14ac:dyDescent="0.2">
      <c r="C13" s="1" t="s">
        <v>15</v>
      </c>
      <c r="D13" s="49"/>
      <c r="E13" s="3">
        <v>0</v>
      </c>
      <c r="F13" s="3"/>
      <c r="G13" s="3"/>
      <c r="H13" s="3"/>
      <c r="I13" s="3"/>
      <c r="J13" s="18" t="e">
        <f t="shared" ref="J13:J14" si="19">IF(E13=0,NA(),G13/E13)</f>
        <v>#N/A</v>
      </c>
      <c r="K13" s="40" t="e">
        <f t="shared" ref="K13:K14" si="20">IF(E13=0,NA(),SUM(G13:H13)/E13)</f>
        <v>#N/A</v>
      </c>
      <c r="L13" s="1"/>
      <c r="M13" s="3">
        <v>0</v>
      </c>
      <c r="N13" s="3"/>
      <c r="O13" s="3"/>
      <c r="P13" s="3"/>
      <c r="Q13" s="3"/>
      <c r="R13" s="18" t="e">
        <f t="shared" si="11"/>
        <v>#N/A</v>
      </c>
      <c r="S13" s="40" t="e">
        <f t="shared" si="12"/>
        <v>#N/A</v>
      </c>
      <c r="T13" s="1"/>
      <c r="U13" s="3">
        <v>0</v>
      </c>
      <c r="V13" s="3"/>
      <c r="W13" s="3"/>
      <c r="X13" s="3"/>
      <c r="Y13" s="3"/>
      <c r="Z13" s="18" t="e">
        <f t="shared" si="13"/>
        <v>#N/A</v>
      </c>
      <c r="AA13" s="40" t="e">
        <f t="shared" si="14"/>
        <v>#N/A</v>
      </c>
      <c r="AB13" s="1"/>
      <c r="AC13" s="3">
        <v>0</v>
      </c>
      <c r="AD13" s="3"/>
      <c r="AE13" s="3"/>
      <c r="AF13" s="3"/>
      <c r="AG13" s="3"/>
      <c r="AH13" s="18" t="e">
        <f t="shared" si="15"/>
        <v>#N/A</v>
      </c>
      <c r="AI13" s="40" t="e">
        <f t="shared" si="16"/>
        <v>#N/A</v>
      </c>
      <c r="AJ13" s="1"/>
      <c r="AK13" s="3">
        <v>0</v>
      </c>
      <c r="AL13" s="3"/>
      <c r="AM13" s="3"/>
      <c r="AN13" s="3"/>
      <c r="AO13" s="3"/>
      <c r="AP13" s="18" t="e">
        <f t="shared" si="17"/>
        <v>#N/A</v>
      </c>
      <c r="AQ13" s="40" t="e">
        <f t="shared" si="18"/>
        <v>#N/A</v>
      </c>
      <c r="AR13" s="1"/>
    </row>
    <row r="14" spans="1:44" x14ac:dyDescent="0.2">
      <c r="C14" s="1" t="s">
        <v>13</v>
      </c>
      <c r="D14" s="49"/>
      <c r="E14" s="3">
        <v>0</v>
      </c>
      <c r="F14" s="3"/>
      <c r="G14" s="3"/>
      <c r="H14" s="3"/>
      <c r="I14" s="3"/>
      <c r="J14" s="18" t="e">
        <f t="shared" si="19"/>
        <v>#N/A</v>
      </c>
      <c r="K14" s="40" t="e">
        <f t="shared" si="20"/>
        <v>#N/A</v>
      </c>
      <c r="L14" s="1"/>
      <c r="M14" s="3">
        <v>0</v>
      </c>
      <c r="N14" s="3"/>
      <c r="O14" s="3"/>
      <c r="P14" s="3"/>
      <c r="Q14" s="3"/>
      <c r="R14" s="18" t="e">
        <f t="shared" si="11"/>
        <v>#N/A</v>
      </c>
      <c r="S14" s="40" t="e">
        <f t="shared" si="12"/>
        <v>#N/A</v>
      </c>
      <c r="T14" s="1"/>
      <c r="U14" s="3">
        <v>0</v>
      </c>
      <c r="V14" s="3"/>
      <c r="W14" s="3"/>
      <c r="X14" s="3"/>
      <c r="Y14" s="3"/>
      <c r="Z14" s="18" t="e">
        <f t="shared" si="13"/>
        <v>#N/A</v>
      </c>
      <c r="AA14" s="40" t="e">
        <f t="shared" si="14"/>
        <v>#N/A</v>
      </c>
      <c r="AB14" s="1"/>
      <c r="AC14" s="3">
        <v>2</v>
      </c>
      <c r="AD14" s="3"/>
      <c r="AE14" s="3">
        <v>2</v>
      </c>
      <c r="AF14" s="3">
        <v>0</v>
      </c>
      <c r="AG14" s="3"/>
      <c r="AH14" s="18">
        <f t="shared" si="15"/>
        <v>1</v>
      </c>
      <c r="AI14" s="40">
        <f t="shared" si="16"/>
        <v>1</v>
      </c>
      <c r="AJ14" s="1"/>
      <c r="AK14" s="3">
        <v>0</v>
      </c>
      <c r="AL14" s="3"/>
      <c r="AM14" s="3"/>
      <c r="AN14" s="3"/>
      <c r="AO14" s="3"/>
      <c r="AP14" s="18" t="e">
        <f t="shared" si="17"/>
        <v>#N/A</v>
      </c>
      <c r="AQ14" s="40" t="e">
        <f t="shared" si="18"/>
        <v>#N/A</v>
      </c>
      <c r="AR14" s="1"/>
    </row>
    <row r="15" spans="1:44" x14ac:dyDescent="0.2">
      <c r="C15" s="23"/>
      <c r="D15" s="50"/>
      <c r="E15" s="1"/>
      <c r="F15" s="1"/>
      <c r="G15" s="1"/>
      <c r="H15" s="1"/>
      <c r="I15" s="1"/>
      <c r="J15" s="1"/>
      <c r="K15" s="39"/>
      <c r="L15" s="23"/>
      <c r="M15" s="1"/>
      <c r="N15" s="1"/>
      <c r="O15" s="1"/>
      <c r="P15" s="1"/>
      <c r="Q15" s="1"/>
      <c r="R15" s="1"/>
      <c r="S15" s="39"/>
      <c r="T15" s="23"/>
      <c r="U15" s="1"/>
      <c r="V15" s="1"/>
      <c r="W15" s="1"/>
      <c r="X15" s="1"/>
      <c r="Y15" s="1"/>
      <c r="Z15" s="1"/>
      <c r="AA15" s="39"/>
      <c r="AB15" s="23"/>
      <c r="AC15" s="1"/>
      <c r="AD15" s="1"/>
      <c r="AE15" s="1"/>
      <c r="AF15" s="1"/>
      <c r="AG15" s="1"/>
      <c r="AH15" s="1"/>
      <c r="AI15" s="39"/>
      <c r="AJ15" s="23"/>
      <c r="AK15" s="1"/>
      <c r="AL15" s="1"/>
      <c r="AM15" s="1"/>
      <c r="AN15" s="1"/>
      <c r="AO15" s="1"/>
      <c r="AP15" s="1"/>
      <c r="AQ15" s="39"/>
      <c r="AR15" s="23"/>
    </row>
    <row r="16" spans="1:44" ht="13.5" thickBot="1" x14ac:dyDescent="0.25">
      <c r="C16" s="24"/>
      <c r="D16" s="51"/>
      <c r="E16" s="6"/>
      <c r="F16" s="6"/>
      <c r="G16" s="45"/>
      <c r="H16" s="7"/>
      <c r="I16" s="7"/>
      <c r="J16" s="6"/>
      <c r="K16" s="41"/>
      <c r="L16" s="24"/>
      <c r="M16" s="6"/>
      <c r="N16" s="6"/>
      <c r="O16" s="7"/>
      <c r="P16" s="7"/>
      <c r="Q16" s="7"/>
      <c r="R16" s="6"/>
      <c r="S16" s="41"/>
      <c r="T16" s="24"/>
      <c r="U16" s="6"/>
      <c r="V16" s="6"/>
      <c r="W16" s="7"/>
      <c r="X16" s="7"/>
      <c r="Y16" s="7"/>
      <c r="Z16" s="6"/>
      <c r="AA16" s="41"/>
      <c r="AB16" s="24"/>
      <c r="AC16" s="6"/>
      <c r="AD16" s="6"/>
      <c r="AE16" s="7"/>
      <c r="AF16" s="7"/>
      <c r="AG16" s="7"/>
      <c r="AH16" s="6"/>
      <c r="AI16" s="41"/>
      <c r="AJ16" s="24"/>
      <c r="AK16" s="6"/>
      <c r="AL16" s="6"/>
      <c r="AM16" s="7"/>
      <c r="AN16" s="7"/>
      <c r="AO16" s="7"/>
      <c r="AP16" s="6"/>
      <c r="AQ16" s="41"/>
      <c r="AR16" s="24"/>
    </row>
    <row r="17" spans="1:44" ht="13.5" thickTop="1" x14ac:dyDescent="0.2">
      <c r="B17" s="31" t="s">
        <v>0</v>
      </c>
      <c r="C17" s="26"/>
      <c r="D17" s="52"/>
      <c r="E17" s="27">
        <f>SUM(E7:E16)</f>
        <v>11</v>
      </c>
      <c r="F17" s="27"/>
      <c r="G17" s="27">
        <f>SUM(G7:G16)</f>
        <v>9</v>
      </c>
      <c r="H17" s="27">
        <f>SUM(H7:H16)</f>
        <v>0</v>
      </c>
      <c r="I17" s="27"/>
      <c r="J17" s="28">
        <f>G17/E17</f>
        <v>0.81818181818181823</v>
      </c>
      <c r="K17" s="42">
        <f>SUM(G17:H17)/E17</f>
        <v>0.81818181818181823</v>
      </c>
      <c r="L17" s="26"/>
      <c r="M17" s="27">
        <f>SUM(M7:M16)</f>
        <v>10</v>
      </c>
      <c r="N17" s="27"/>
      <c r="O17" s="27">
        <f>SUM(O7:O16)</f>
        <v>8</v>
      </c>
      <c r="P17" s="27">
        <f>SUM(P7:P16)</f>
        <v>0</v>
      </c>
      <c r="Q17" s="27"/>
      <c r="R17" s="28">
        <f>O17/M17</f>
        <v>0.8</v>
      </c>
      <c r="S17" s="42">
        <f>SUM(O17:P17)/M17</f>
        <v>0.8</v>
      </c>
      <c r="T17" s="26"/>
      <c r="U17" s="27">
        <f>SUM(U7:U16)</f>
        <v>9</v>
      </c>
      <c r="V17" s="27"/>
      <c r="W17" s="27">
        <f>SUM(W7:W16)</f>
        <v>6</v>
      </c>
      <c r="X17" s="27">
        <f>SUM(X7:X16)</f>
        <v>0</v>
      </c>
      <c r="Y17" s="27"/>
      <c r="Z17" s="28">
        <f>W17/U17</f>
        <v>0.66666666666666663</v>
      </c>
      <c r="AA17" s="42">
        <f>SUM(W17:X17)/U17</f>
        <v>0.66666666666666663</v>
      </c>
      <c r="AB17" s="26"/>
      <c r="AC17" s="27">
        <f>SUM(AC7:AC16)</f>
        <v>15</v>
      </c>
      <c r="AD17" s="27"/>
      <c r="AE17" s="27">
        <f>SUM(AE7:AE16)</f>
        <v>13</v>
      </c>
      <c r="AF17" s="27">
        <f>SUM(AF7:AF16)</f>
        <v>0</v>
      </c>
      <c r="AG17" s="27"/>
      <c r="AH17" s="28">
        <f>AE17/AC17</f>
        <v>0.8666666666666667</v>
      </c>
      <c r="AI17" s="42">
        <f>SUM(AE17:AF17)/AC17</f>
        <v>0.8666666666666667</v>
      </c>
      <c r="AJ17" s="26"/>
      <c r="AK17" s="27">
        <f>SUM(AK7:AK16)</f>
        <v>7</v>
      </c>
      <c r="AL17" s="27"/>
      <c r="AM17" s="27">
        <f>SUM(AM7:AM16)</f>
        <v>7</v>
      </c>
      <c r="AN17" s="27">
        <f>SUM(AN7:AN16)</f>
        <v>0</v>
      </c>
      <c r="AO17" s="27"/>
      <c r="AP17" s="28">
        <f>AM17/AK17</f>
        <v>1</v>
      </c>
      <c r="AQ17" s="42">
        <f>SUM(AM17:AN17)/AK17</f>
        <v>1</v>
      </c>
      <c r="AR17" s="26"/>
    </row>
    <row r="18" spans="1:44" x14ac:dyDescent="0.2">
      <c r="C18" s="24"/>
      <c r="D18" s="51"/>
      <c r="E18" s="3"/>
      <c r="F18" s="3"/>
      <c r="G18" s="3"/>
      <c r="H18" s="3"/>
      <c r="I18" s="3"/>
      <c r="J18" s="3"/>
      <c r="K18" s="43"/>
      <c r="L18" s="24"/>
      <c r="M18" s="3"/>
      <c r="N18" s="3"/>
      <c r="O18" s="3"/>
      <c r="P18" s="3"/>
      <c r="Q18" s="3"/>
      <c r="R18" s="3"/>
      <c r="S18" s="43"/>
      <c r="T18" s="24"/>
      <c r="U18" s="3"/>
      <c r="V18" s="3"/>
      <c r="W18" s="3"/>
      <c r="X18" s="3"/>
      <c r="Y18" s="3"/>
      <c r="Z18" s="3"/>
      <c r="AA18" s="43"/>
      <c r="AB18" s="24"/>
      <c r="AC18" s="3"/>
      <c r="AD18" s="3"/>
      <c r="AE18" s="3"/>
      <c r="AF18" s="3"/>
      <c r="AG18" s="3"/>
      <c r="AH18" s="3"/>
      <c r="AI18" s="43"/>
      <c r="AJ18" s="24"/>
      <c r="AK18" s="3"/>
      <c r="AL18" s="3"/>
      <c r="AM18" s="3"/>
      <c r="AN18" s="3"/>
      <c r="AO18" s="3"/>
      <c r="AP18" s="3"/>
      <c r="AQ18" s="43"/>
      <c r="AR18" s="24"/>
    </row>
    <row r="19" spans="1:44" x14ac:dyDescent="0.2">
      <c r="A19" s="12"/>
      <c r="B19" s="5" t="s">
        <v>11</v>
      </c>
      <c r="C19" s="1"/>
      <c r="D19" s="49"/>
      <c r="E19" s="1"/>
      <c r="F19" s="1"/>
      <c r="G19" s="1"/>
      <c r="H19" s="1"/>
      <c r="I19" s="1"/>
      <c r="J19" s="1"/>
      <c r="K19" s="39"/>
      <c r="L19" s="1"/>
      <c r="M19" s="1"/>
      <c r="N19" s="1"/>
      <c r="O19" s="1"/>
      <c r="P19" s="1"/>
      <c r="Q19" s="1"/>
      <c r="R19" s="1"/>
      <c r="S19" s="39"/>
      <c r="T19" s="1"/>
      <c r="U19" s="1"/>
      <c r="V19" s="1"/>
      <c r="W19" s="1"/>
      <c r="X19" s="1"/>
      <c r="Y19" s="1"/>
      <c r="Z19" s="1"/>
      <c r="AA19" s="39"/>
      <c r="AB19" s="1"/>
      <c r="AC19" s="1"/>
      <c r="AD19" s="1"/>
      <c r="AE19" s="1"/>
      <c r="AF19" s="1"/>
      <c r="AG19" s="1"/>
      <c r="AH19" s="1"/>
      <c r="AI19" s="39"/>
      <c r="AJ19" s="1"/>
      <c r="AK19" s="1"/>
      <c r="AL19" s="1"/>
      <c r="AM19" s="1"/>
      <c r="AN19" s="1"/>
      <c r="AO19" s="1"/>
      <c r="AP19" s="1"/>
      <c r="AQ19" s="39"/>
      <c r="AR19" s="1"/>
    </row>
    <row r="20" spans="1:44" x14ac:dyDescent="0.2">
      <c r="C20" s="1" t="s">
        <v>10</v>
      </c>
      <c r="D20" s="49"/>
      <c r="E20" s="3">
        <v>9</v>
      </c>
      <c r="F20" s="3"/>
      <c r="G20" s="1">
        <v>9</v>
      </c>
      <c r="H20" s="1">
        <v>0</v>
      </c>
      <c r="I20" s="1"/>
      <c r="J20" s="18">
        <f t="shared" ref="J20:J22" si="21">IF(E20=0,NA(),G20/E20)</f>
        <v>1</v>
      </c>
      <c r="K20" s="40">
        <f>IF(E20=0,NA(),SUM(G20:H20)/E20)</f>
        <v>1</v>
      </c>
      <c r="L20" s="1"/>
      <c r="M20" s="3">
        <v>7</v>
      </c>
      <c r="N20" s="3"/>
      <c r="O20" s="1">
        <v>6</v>
      </c>
      <c r="P20" s="1">
        <v>0</v>
      </c>
      <c r="Q20" s="1"/>
      <c r="R20" s="18">
        <f t="shared" ref="R20:R22" si="22">IF(M20=0,NA(),O20/M20)</f>
        <v>0.8571428571428571</v>
      </c>
      <c r="S20" s="40">
        <f t="shared" ref="S20:S22" si="23">IF(M20=0,NA(),SUM(O20:P20)/M20)</f>
        <v>0.8571428571428571</v>
      </c>
      <c r="T20" s="1"/>
      <c r="U20" s="3">
        <v>13</v>
      </c>
      <c r="V20" s="3"/>
      <c r="W20" s="1">
        <v>13</v>
      </c>
      <c r="X20" s="1">
        <v>0</v>
      </c>
      <c r="Y20" s="1"/>
      <c r="Z20" s="18">
        <f t="shared" ref="Z20:Z22" si="24">IF(U20=0,NA(),W20/U20)</f>
        <v>1</v>
      </c>
      <c r="AA20" s="40">
        <f t="shared" ref="AA20:AA22" si="25">IF(U20=0,NA(),SUM(W20:X20)/U20)</f>
        <v>1</v>
      </c>
      <c r="AB20" s="1"/>
      <c r="AC20" s="3">
        <v>14</v>
      </c>
      <c r="AD20" s="3"/>
      <c r="AE20" s="1">
        <v>14</v>
      </c>
      <c r="AF20" s="1">
        <v>0</v>
      </c>
      <c r="AG20" s="1"/>
      <c r="AH20" s="18">
        <f t="shared" ref="AH20:AH22" si="26">IF(AC20=0,NA(),AE20/AC20)</f>
        <v>1</v>
      </c>
      <c r="AI20" s="40">
        <f t="shared" ref="AI20:AI22" si="27">IF(AC20=0,NA(),SUM(AE20:AF20)/AC20)</f>
        <v>1</v>
      </c>
      <c r="AJ20" s="1"/>
      <c r="AK20" s="3">
        <v>20</v>
      </c>
      <c r="AL20" s="3"/>
      <c r="AM20" s="1">
        <v>19</v>
      </c>
      <c r="AN20" s="1">
        <v>0</v>
      </c>
      <c r="AO20" s="1"/>
      <c r="AP20" s="18">
        <f t="shared" ref="AP20:AP22" si="28">IF(AK20=0,NA(),AM20/AK20)</f>
        <v>0.95</v>
      </c>
      <c r="AQ20" s="40">
        <f t="shared" ref="AQ20:AQ22" si="29">IF(AK20=0,NA(),SUM(AM20:AN20)/AK20)</f>
        <v>0.95</v>
      </c>
      <c r="AR20" s="1"/>
    </row>
    <row r="21" spans="1:44" x14ac:dyDescent="0.2">
      <c r="C21" s="1" t="s">
        <v>9</v>
      </c>
      <c r="D21" s="49"/>
      <c r="E21" s="3">
        <v>6</v>
      </c>
      <c r="F21" s="3"/>
      <c r="G21" s="1">
        <v>5</v>
      </c>
      <c r="H21" s="1">
        <v>0</v>
      </c>
      <c r="J21" s="18">
        <f>IF(E21=0,NA(),G21/E21)</f>
        <v>0.83333333333333337</v>
      </c>
      <c r="K21" s="40">
        <f>IF(E21=0,NA(),SUM(G21:H21)/E21)</f>
        <v>0.83333333333333337</v>
      </c>
      <c r="L21" s="1"/>
      <c r="M21" s="3">
        <v>13</v>
      </c>
      <c r="N21" s="3"/>
      <c r="O21" s="1">
        <v>13</v>
      </c>
      <c r="P21" s="1">
        <v>0</v>
      </c>
      <c r="R21" s="18">
        <f t="shared" si="22"/>
        <v>1</v>
      </c>
      <c r="S21" s="40">
        <f t="shared" si="23"/>
        <v>1</v>
      </c>
      <c r="T21" s="1"/>
      <c r="U21" s="3">
        <v>17</v>
      </c>
      <c r="V21" s="3"/>
      <c r="W21" s="1">
        <v>12</v>
      </c>
      <c r="X21" s="1">
        <v>0</v>
      </c>
      <c r="Z21" s="18">
        <f t="shared" si="24"/>
        <v>0.70588235294117652</v>
      </c>
      <c r="AA21" s="40">
        <f t="shared" si="25"/>
        <v>0.70588235294117652</v>
      </c>
      <c r="AB21" s="1"/>
      <c r="AC21" s="3">
        <v>8</v>
      </c>
      <c r="AD21" s="3"/>
      <c r="AE21" s="1">
        <v>6</v>
      </c>
      <c r="AF21" s="1">
        <v>0</v>
      </c>
      <c r="AH21" s="18">
        <f t="shared" si="26"/>
        <v>0.75</v>
      </c>
      <c r="AI21" s="40">
        <f t="shared" si="27"/>
        <v>0.75</v>
      </c>
      <c r="AJ21" s="1"/>
      <c r="AK21" s="3">
        <v>5</v>
      </c>
      <c r="AL21" s="3"/>
      <c r="AM21" s="1">
        <v>5</v>
      </c>
      <c r="AN21" s="1">
        <v>0</v>
      </c>
      <c r="AP21" s="18">
        <f t="shared" si="28"/>
        <v>1</v>
      </c>
      <c r="AQ21" s="40">
        <f t="shared" si="29"/>
        <v>1</v>
      </c>
      <c r="AR21" s="1"/>
    </row>
    <row r="22" spans="1:44" s="2" customFormat="1" x14ac:dyDescent="0.2">
      <c r="A22" s="1"/>
      <c r="B22" s="1"/>
      <c r="C22" s="1" t="s">
        <v>8</v>
      </c>
      <c r="D22" s="49"/>
      <c r="E22" s="3">
        <v>45</v>
      </c>
      <c r="F22" s="3"/>
      <c r="G22" s="1">
        <v>41</v>
      </c>
      <c r="H22" s="1">
        <v>0</v>
      </c>
      <c r="J22" s="18">
        <f t="shared" si="21"/>
        <v>0.91111111111111109</v>
      </c>
      <c r="K22" s="40">
        <f t="shared" ref="K22" si="30">IF(E22=0,NA(),SUM(G22:H22)/E22)</f>
        <v>0.91111111111111109</v>
      </c>
      <c r="L22" s="1"/>
      <c r="M22" s="3">
        <v>38</v>
      </c>
      <c r="N22" s="3"/>
      <c r="O22" s="1">
        <v>36</v>
      </c>
      <c r="P22" s="1">
        <v>0</v>
      </c>
      <c r="R22" s="18">
        <f t="shared" si="22"/>
        <v>0.94736842105263153</v>
      </c>
      <c r="S22" s="40">
        <f t="shared" si="23"/>
        <v>0.94736842105263153</v>
      </c>
      <c r="T22" s="1"/>
      <c r="U22" s="3">
        <v>39</v>
      </c>
      <c r="V22" s="3"/>
      <c r="W22" s="1">
        <v>33</v>
      </c>
      <c r="X22" s="1">
        <v>0</v>
      </c>
      <c r="Z22" s="18">
        <f t="shared" si="24"/>
        <v>0.84615384615384615</v>
      </c>
      <c r="AA22" s="40">
        <f t="shared" si="25"/>
        <v>0.84615384615384615</v>
      </c>
      <c r="AB22" s="1"/>
      <c r="AC22" s="3">
        <v>12</v>
      </c>
      <c r="AD22" s="3"/>
      <c r="AE22" s="1">
        <v>10</v>
      </c>
      <c r="AF22" s="1">
        <v>0</v>
      </c>
      <c r="AH22" s="18">
        <f t="shared" si="26"/>
        <v>0.83333333333333337</v>
      </c>
      <c r="AI22" s="40">
        <f t="shared" si="27"/>
        <v>0.83333333333333337</v>
      </c>
      <c r="AJ22" s="1"/>
      <c r="AK22" s="3">
        <v>8</v>
      </c>
      <c r="AL22" s="3"/>
      <c r="AM22" s="1">
        <v>8</v>
      </c>
      <c r="AN22" s="1">
        <v>0</v>
      </c>
      <c r="AP22" s="18">
        <f t="shared" si="28"/>
        <v>1</v>
      </c>
      <c r="AQ22" s="40">
        <f t="shared" si="29"/>
        <v>1</v>
      </c>
      <c r="AR22" s="1"/>
    </row>
    <row r="23" spans="1:44" ht="13.5" thickBot="1" x14ac:dyDescent="0.25">
      <c r="C23" s="23"/>
      <c r="D23" s="50"/>
      <c r="E23" s="3"/>
      <c r="F23" s="3"/>
      <c r="K23" s="37"/>
      <c r="L23" s="23"/>
      <c r="M23" s="3"/>
      <c r="N23" s="3"/>
      <c r="S23" s="37"/>
      <c r="T23" s="23"/>
      <c r="U23" s="3"/>
      <c r="V23" s="3"/>
      <c r="AA23" s="37"/>
      <c r="AB23" s="23"/>
      <c r="AC23" s="3"/>
      <c r="AD23" s="3"/>
      <c r="AI23" s="37"/>
      <c r="AJ23" s="23"/>
      <c r="AK23" s="3"/>
      <c r="AL23" s="3"/>
      <c r="AQ23" s="37"/>
      <c r="AR23" s="23"/>
    </row>
    <row r="24" spans="1:44" ht="13.5" thickTop="1" x14ac:dyDescent="0.2">
      <c r="B24" s="31" t="s">
        <v>0</v>
      </c>
      <c r="C24" s="26"/>
      <c r="D24" s="52"/>
      <c r="E24" s="26">
        <f>SUM(E19:E23)</f>
        <v>60</v>
      </c>
      <c r="F24" s="26"/>
      <c r="G24" s="26">
        <f>SUM(G19:G23)</f>
        <v>55</v>
      </c>
      <c r="H24" s="26">
        <f>SUM(H19:H23)</f>
        <v>0</v>
      </c>
      <c r="I24" s="29"/>
      <c r="J24" s="28">
        <f>G24/E24</f>
        <v>0.91666666666666663</v>
      </c>
      <c r="K24" s="42">
        <f>SUM(G24:H24)/E24</f>
        <v>0.91666666666666663</v>
      </c>
      <c r="L24" s="26"/>
      <c r="M24" s="26">
        <f>SUM(M19:M23)</f>
        <v>58</v>
      </c>
      <c r="N24" s="26"/>
      <c r="O24" s="26">
        <f>SUM(O19:O23)</f>
        <v>55</v>
      </c>
      <c r="P24" s="26">
        <f>SUM(P19:P23)</f>
        <v>0</v>
      </c>
      <c r="Q24" s="29"/>
      <c r="R24" s="28">
        <f>O24/M24</f>
        <v>0.94827586206896552</v>
      </c>
      <c r="S24" s="42">
        <f>SUM(O24:P24)/M24</f>
        <v>0.94827586206896552</v>
      </c>
      <c r="T24" s="26"/>
      <c r="U24" s="26">
        <f>SUM(U19:U23)</f>
        <v>69</v>
      </c>
      <c r="V24" s="26"/>
      <c r="W24" s="26">
        <f>SUM(W19:W23)</f>
        <v>58</v>
      </c>
      <c r="X24" s="26">
        <f>SUM(X19:X23)</f>
        <v>0</v>
      </c>
      <c r="Y24" s="29"/>
      <c r="Z24" s="28">
        <f>W24/U24</f>
        <v>0.84057971014492749</v>
      </c>
      <c r="AA24" s="42">
        <f>SUM(W24:X24)/U24</f>
        <v>0.84057971014492749</v>
      </c>
      <c r="AB24" s="26"/>
      <c r="AC24" s="26">
        <f>SUM(AC19:AC23)</f>
        <v>34</v>
      </c>
      <c r="AD24" s="26"/>
      <c r="AE24" s="26">
        <f>SUM(AE19:AE23)</f>
        <v>30</v>
      </c>
      <c r="AF24" s="26">
        <f>SUM(AF19:AF23)</f>
        <v>0</v>
      </c>
      <c r="AG24" s="29"/>
      <c r="AH24" s="28">
        <f>AE24/AC24</f>
        <v>0.88235294117647056</v>
      </c>
      <c r="AI24" s="42">
        <f>SUM(AE24:AF24)/AC24</f>
        <v>0.88235294117647056</v>
      </c>
      <c r="AJ24" s="26"/>
      <c r="AK24" s="26">
        <f>SUM(AK19:AK23)</f>
        <v>33</v>
      </c>
      <c r="AL24" s="26"/>
      <c r="AM24" s="26">
        <f>SUM(AM19:AM23)</f>
        <v>32</v>
      </c>
      <c r="AN24" s="26">
        <f>SUM(AN19:AN23)</f>
        <v>0</v>
      </c>
      <c r="AO24" s="29"/>
      <c r="AP24" s="28">
        <f>AM24/AK24</f>
        <v>0.96969696969696972</v>
      </c>
      <c r="AQ24" s="42">
        <f>SUM(AM24:AN24)/AK24</f>
        <v>0.96969696969696972</v>
      </c>
      <c r="AR24" s="26"/>
    </row>
    <row r="25" spans="1:44" x14ac:dyDescent="0.2">
      <c r="C25" s="23"/>
      <c r="D25" s="50"/>
      <c r="E25" s="3"/>
      <c r="F25" s="3"/>
      <c r="K25" s="37"/>
      <c r="L25" s="23"/>
      <c r="M25" s="3"/>
      <c r="N25" s="3"/>
      <c r="S25" s="37"/>
      <c r="T25" s="23"/>
      <c r="U25" s="3"/>
      <c r="V25" s="3"/>
      <c r="AA25" s="37"/>
      <c r="AB25" s="23"/>
      <c r="AC25" s="3"/>
      <c r="AD25" s="3"/>
      <c r="AI25" s="37"/>
      <c r="AJ25" s="23"/>
      <c r="AK25" s="3"/>
      <c r="AL25" s="3"/>
      <c r="AQ25" s="37"/>
      <c r="AR25" s="23"/>
    </row>
    <row r="26" spans="1:44" x14ac:dyDescent="0.2">
      <c r="A26" s="12"/>
      <c r="B26" s="5" t="s">
        <v>7</v>
      </c>
      <c r="C26" s="1"/>
      <c r="D26" s="49"/>
      <c r="E26" s="1"/>
      <c r="F26" s="1"/>
      <c r="K26" s="37"/>
      <c r="L26" s="1"/>
      <c r="M26" s="1"/>
      <c r="N26" s="1"/>
      <c r="S26" s="37"/>
      <c r="T26" s="1"/>
      <c r="U26" s="1"/>
      <c r="V26" s="1"/>
      <c r="AA26" s="37"/>
      <c r="AB26" s="1"/>
      <c r="AC26" s="1"/>
      <c r="AD26" s="1"/>
      <c r="AI26" s="37"/>
      <c r="AJ26" s="1"/>
      <c r="AK26" s="1"/>
      <c r="AL26" s="1"/>
      <c r="AQ26" s="37"/>
      <c r="AR26" s="1"/>
    </row>
    <row r="27" spans="1:44" x14ac:dyDescent="0.2">
      <c r="C27" s="1" t="s">
        <v>6</v>
      </c>
      <c r="D27" s="49"/>
      <c r="E27" s="3">
        <v>11</v>
      </c>
      <c r="F27" s="3"/>
      <c r="G27" s="3">
        <v>8</v>
      </c>
      <c r="H27" s="3">
        <v>0</v>
      </c>
      <c r="J27" s="18">
        <f t="shared" ref="J27:J32" si="31">IF(E27=0,NA(),G27/E27)</f>
        <v>0.72727272727272729</v>
      </c>
      <c r="K27" s="40">
        <f t="shared" ref="K27:K32" si="32">IF(E27=0,NA(),SUM(G27:H27)/E27)</f>
        <v>0.72727272727272729</v>
      </c>
      <c r="L27" s="1"/>
      <c r="M27" s="3">
        <v>17</v>
      </c>
      <c r="N27" s="3"/>
      <c r="O27" s="3">
        <v>17</v>
      </c>
      <c r="P27" s="3">
        <v>0</v>
      </c>
      <c r="R27" s="18">
        <f t="shared" ref="R27:R32" si="33">IF(M27=0,NA(),O27/M27)</f>
        <v>1</v>
      </c>
      <c r="S27" s="40">
        <f t="shared" ref="S27:S32" si="34">IF(M27=0,NA(),SUM(O27:P27)/M27)</f>
        <v>1</v>
      </c>
      <c r="T27" s="1"/>
      <c r="U27" s="3">
        <v>17</v>
      </c>
      <c r="V27" s="3"/>
      <c r="W27" s="3">
        <v>17</v>
      </c>
      <c r="X27" s="3">
        <v>0</v>
      </c>
      <c r="Z27" s="18">
        <f t="shared" ref="Z27:Z32" si="35">IF(U27=0,NA(),W27/U27)</f>
        <v>1</v>
      </c>
      <c r="AA27" s="40">
        <f t="shared" ref="AA27:AA32" si="36">IF(U27=0,NA(),SUM(W27:X27)/U27)</f>
        <v>1</v>
      </c>
      <c r="AB27" s="1"/>
      <c r="AC27" s="3">
        <v>20</v>
      </c>
      <c r="AD27" s="3"/>
      <c r="AE27" s="3">
        <v>19</v>
      </c>
      <c r="AF27" s="3">
        <v>0</v>
      </c>
      <c r="AH27" s="18">
        <f t="shared" ref="AH27:AH32" si="37">IF(AC27=0,NA(),AE27/AC27)</f>
        <v>0.95</v>
      </c>
      <c r="AI27" s="40">
        <f t="shared" ref="AI27:AI32" si="38">IF(AC27=0,NA(),SUM(AE27:AF27)/AC27)</f>
        <v>0.95</v>
      </c>
      <c r="AJ27" s="1"/>
      <c r="AK27" s="3">
        <v>15</v>
      </c>
      <c r="AL27" s="3"/>
      <c r="AM27" s="3">
        <v>14</v>
      </c>
      <c r="AN27" s="3">
        <v>0</v>
      </c>
      <c r="AP27" s="18">
        <f t="shared" ref="AP27:AP32" si="39">IF(AK27=0,NA(),AM27/AK27)</f>
        <v>0.93333333333333335</v>
      </c>
      <c r="AQ27" s="40">
        <f t="shared" ref="AQ27:AQ32" si="40">IF(AK27=0,NA(),SUM(AM27:AN27)/AK27)</f>
        <v>0.93333333333333335</v>
      </c>
      <c r="AR27" s="1"/>
    </row>
    <row r="28" spans="1:44" x14ac:dyDescent="0.2">
      <c r="C28" s="25" t="s">
        <v>5</v>
      </c>
      <c r="D28" s="53"/>
      <c r="E28" s="3">
        <v>17</v>
      </c>
      <c r="F28" s="3"/>
      <c r="G28" s="3">
        <v>12</v>
      </c>
      <c r="H28" s="3">
        <v>0</v>
      </c>
      <c r="J28" s="18">
        <f t="shared" si="31"/>
        <v>0.70588235294117652</v>
      </c>
      <c r="K28" s="40">
        <f t="shared" si="32"/>
        <v>0.70588235294117652</v>
      </c>
      <c r="L28" s="25"/>
      <c r="M28" s="3">
        <v>18</v>
      </c>
      <c r="N28" s="3"/>
      <c r="O28" s="3">
        <v>17</v>
      </c>
      <c r="P28" s="3">
        <v>0</v>
      </c>
      <c r="R28" s="18">
        <f t="shared" si="33"/>
        <v>0.94444444444444442</v>
      </c>
      <c r="S28" s="40">
        <f t="shared" si="34"/>
        <v>0.94444444444444442</v>
      </c>
      <c r="T28" s="25"/>
      <c r="U28" s="3">
        <v>11</v>
      </c>
      <c r="V28" s="3"/>
      <c r="W28" s="3">
        <v>11</v>
      </c>
      <c r="X28" s="3">
        <v>0</v>
      </c>
      <c r="Z28" s="18">
        <f t="shared" si="35"/>
        <v>1</v>
      </c>
      <c r="AA28" s="40">
        <f t="shared" si="36"/>
        <v>1</v>
      </c>
      <c r="AB28" s="25"/>
      <c r="AC28" s="3">
        <v>9</v>
      </c>
      <c r="AD28" s="3"/>
      <c r="AE28" s="3">
        <v>7</v>
      </c>
      <c r="AF28" s="3">
        <v>0</v>
      </c>
      <c r="AH28" s="18">
        <f t="shared" si="37"/>
        <v>0.77777777777777779</v>
      </c>
      <c r="AI28" s="40">
        <f t="shared" si="38"/>
        <v>0.77777777777777779</v>
      </c>
      <c r="AJ28" s="25"/>
      <c r="AK28" s="3">
        <v>2</v>
      </c>
      <c r="AL28" s="3"/>
      <c r="AM28" s="3">
        <v>2</v>
      </c>
      <c r="AN28" s="3">
        <v>0</v>
      </c>
      <c r="AP28" s="18">
        <f t="shared" si="39"/>
        <v>1</v>
      </c>
      <c r="AQ28" s="40">
        <f t="shared" si="40"/>
        <v>1</v>
      </c>
      <c r="AR28" s="25"/>
    </row>
    <row r="29" spans="1:44" x14ac:dyDescent="0.2">
      <c r="C29" s="1" t="s">
        <v>4</v>
      </c>
      <c r="D29" s="49"/>
      <c r="E29" s="3">
        <v>9</v>
      </c>
      <c r="F29" s="3"/>
      <c r="G29" s="3">
        <v>8</v>
      </c>
      <c r="H29" s="3">
        <v>0</v>
      </c>
      <c r="J29" s="18">
        <f t="shared" si="31"/>
        <v>0.88888888888888884</v>
      </c>
      <c r="K29" s="40">
        <f t="shared" si="32"/>
        <v>0.88888888888888884</v>
      </c>
      <c r="L29" s="1"/>
      <c r="M29" s="3">
        <v>7</v>
      </c>
      <c r="N29" s="3"/>
      <c r="O29" s="3">
        <v>7</v>
      </c>
      <c r="P29" s="3">
        <v>0</v>
      </c>
      <c r="R29" s="18">
        <f t="shared" si="33"/>
        <v>1</v>
      </c>
      <c r="S29" s="40">
        <f t="shared" si="34"/>
        <v>1</v>
      </c>
      <c r="T29" s="1"/>
      <c r="U29" s="3">
        <v>5</v>
      </c>
      <c r="V29" s="3"/>
      <c r="W29" s="3">
        <v>3</v>
      </c>
      <c r="X29" s="3">
        <v>0</v>
      </c>
      <c r="Z29" s="18">
        <f t="shared" si="35"/>
        <v>0.6</v>
      </c>
      <c r="AA29" s="40">
        <f t="shared" si="36"/>
        <v>0.6</v>
      </c>
      <c r="AB29" s="1"/>
      <c r="AC29" s="3">
        <v>4</v>
      </c>
      <c r="AD29" s="3"/>
      <c r="AE29" s="3">
        <v>3</v>
      </c>
      <c r="AF29" s="3">
        <v>0</v>
      </c>
      <c r="AH29" s="18">
        <f t="shared" si="37"/>
        <v>0.75</v>
      </c>
      <c r="AI29" s="40">
        <f t="shared" si="38"/>
        <v>0.75</v>
      </c>
      <c r="AJ29" s="1"/>
      <c r="AK29" s="3">
        <v>7</v>
      </c>
      <c r="AL29" s="3"/>
      <c r="AM29" s="3">
        <v>7</v>
      </c>
      <c r="AN29" s="3">
        <v>0</v>
      </c>
      <c r="AP29" s="18">
        <f t="shared" si="39"/>
        <v>1</v>
      </c>
      <c r="AQ29" s="40">
        <f t="shared" si="40"/>
        <v>1</v>
      </c>
      <c r="AR29" s="1"/>
    </row>
    <row r="30" spans="1:44" x14ac:dyDescent="0.2">
      <c r="C30" s="1" t="s">
        <v>3</v>
      </c>
      <c r="D30" s="49"/>
      <c r="E30" s="3">
        <v>10</v>
      </c>
      <c r="F30" s="3"/>
      <c r="G30" s="3">
        <v>8</v>
      </c>
      <c r="H30" s="3">
        <v>0</v>
      </c>
      <c r="J30" s="18">
        <f t="shared" si="31"/>
        <v>0.8</v>
      </c>
      <c r="K30" s="40">
        <f t="shared" si="32"/>
        <v>0.8</v>
      </c>
      <c r="L30" s="1"/>
      <c r="M30" s="3">
        <v>14</v>
      </c>
      <c r="N30" s="3"/>
      <c r="O30" s="3">
        <v>12</v>
      </c>
      <c r="P30" s="3">
        <v>0</v>
      </c>
      <c r="R30" s="18">
        <f t="shared" si="33"/>
        <v>0.8571428571428571</v>
      </c>
      <c r="S30" s="40">
        <f t="shared" si="34"/>
        <v>0.8571428571428571</v>
      </c>
      <c r="T30" s="1"/>
      <c r="U30" s="3">
        <v>15</v>
      </c>
      <c r="V30" s="3"/>
      <c r="W30" s="3">
        <v>12</v>
      </c>
      <c r="X30" s="3">
        <v>1</v>
      </c>
      <c r="Z30" s="18">
        <f t="shared" si="35"/>
        <v>0.8</v>
      </c>
      <c r="AA30" s="40">
        <f t="shared" si="36"/>
        <v>0.8666666666666667</v>
      </c>
      <c r="AB30" s="1"/>
      <c r="AC30" s="3">
        <v>13</v>
      </c>
      <c r="AD30" s="3"/>
      <c r="AE30" s="3">
        <v>13</v>
      </c>
      <c r="AF30" s="3">
        <v>0</v>
      </c>
      <c r="AH30" s="18">
        <f t="shared" si="37"/>
        <v>1</v>
      </c>
      <c r="AI30" s="40">
        <f t="shared" si="38"/>
        <v>1</v>
      </c>
      <c r="AJ30" s="1"/>
      <c r="AK30" s="3">
        <v>6</v>
      </c>
      <c r="AL30" s="3"/>
      <c r="AM30" s="3">
        <v>5</v>
      </c>
      <c r="AN30" s="3">
        <v>0</v>
      </c>
      <c r="AP30" s="18">
        <f t="shared" si="39"/>
        <v>0.83333333333333337</v>
      </c>
      <c r="AQ30" s="40">
        <f t="shared" si="40"/>
        <v>0.83333333333333337</v>
      </c>
      <c r="AR30" s="1"/>
    </row>
    <row r="31" spans="1:44" x14ac:dyDescent="0.2">
      <c r="C31" s="1" t="s">
        <v>2</v>
      </c>
      <c r="D31" s="49"/>
      <c r="E31" s="3">
        <v>10</v>
      </c>
      <c r="F31" s="3"/>
      <c r="G31" s="3">
        <v>7</v>
      </c>
      <c r="H31" s="3">
        <v>0</v>
      </c>
      <c r="J31" s="18">
        <f t="shared" si="31"/>
        <v>0.7</v>
      </c>
      <c r="K31" s="40">
        <f t="shared" si="32"/>
        <v>0.7</v>
      </c>
      <c r="L31" s="1"/>
      <c r="M31" s="3">
        <v>15</v>
      </c>
      <c r="N31" s="3"/>
      <c r="O31" s="3">
        <v>7</v>
      </c>
      <c r="P31" s="3">
        <v>0</v>
      </c>
      <c r="R31" s="18">
        <f t="shared" si="33"/>
        <v>0.46666666666666667</v>
      </c>
      <c r="S31" s="40">
        <f t="shared" si="34"/>
        <v>0.46666666666666667</v>
      </c>
      <c r="T31" s="1"/>
      <c r="U31" s="3">
        <v>15</v>
      </c>
      <c r="V31" s="3"/>
      <c r="W31" s="3">
        <v>11</v>
      </c>
      <c r="X31" s="3">
        <v>0</v>
      </c>
      <c r="Z31" s="18">
        <f t="shared" si="35"/>
        <v>0.73333333333333328</v>
      </c>
      <c r="AA31" s="40">
        <f t="shared" si="36"/>
        <v>0.73333333333333328</v>
      </c>
      <c r="AB31" s="1"/>
      <c r="AC31" s="3">
        <v>19</v>
      </c>
      <c r="AD31" s="3"/>
      <c r="AE31" s="3">
        <v>16</v>
      </c>
      <c r="AF31" s="3">
        <v>0</v>
      </c>
      <c r="AH31" s="18">
        <f t="shared" si="37"/>
        <v>0.84210526315789469</v>
      </c>
      <c r="AI31" s="40">
        <f t="shared" si="38"/>
        <v>0.84210526315789469</v>
      </c>
      <c r="AJ31" s="1"/>
      <c r="AK31" s="3">
        <v>18</v>
      </c>
      <c r="AL31" s="3"/>
      <c r="AM31" s="3">
        <v>12</v>
      </c>
      <c r="AN31" s="3">
        <v>1</v>
      </c>
      <c r="AP31" s="18">
        <f t="shared" si="39"/>
        <v>0.66666666666666663</v>
      </c>
      <c r="AQ31" s="40">
        <f t="shared" si="40"/>
        <v>0.72222222222222221</v>
      </c>
      <c r="AR31" s="1"/>
    </row>
    <row r="32" spans="1:44" x14ac:dyDescent="0.2">
      <c r="C32" s="1" t="s">
        <v>1</v>
      </c>
      <c r="D32" s="49"/>
      <c r="E32" s="3">
        <v>12</v>
      </c>
      <c r="F32" s="3"/>
      <c r="G32" s="3">
        <v>8</v>
      </c>
      <c r="H32" s="3">
        <v>0</v>
      </c>
      <c r="J32" s="18">
        <f t="shared" si="31"/>
        <v>0.66666666666666663</v>
      </c>
      <c r="K32" s="40">
        <f t="shared" si="32"/>
        <v>0.66666666666666663</v>
      </c>
      <c r="L32" s="1"/>
      <c r="M32" s="3">
        <v>12</v>
      </c>
      <c r="N32" s="3"/>
      <c r="O32" s="3">
        <v>9</v>
      </c>
      <c r="P32" s="3">
        <v>0</v>
      </c>
      <c r="R32" s="18">
        <f t="shared" si="33"/>
        <v>0.75</v>
      </c>
      <c r="S32" s="40">
        <f t="shared" si="34"/>
        <v>0.75</v>
      </c>
      <c r="T32" s="1"/>
      <c r="U32" s="3">
        <v>27</v>
      </c>
      <c r="V32" s="3"/>
      <c r="W32" s="3">
        <v>17</v>
      </c>
      <c r="X32" s="3">
        <v>0</v>
      </c>
      <c r="Z32" s="18">
        <f t="shared" si="35"/>
        <v>0.62962962962962965</v>
      </c>
      <c r="AA32" s="40">
        <f t="shared" si="36"/>
        <v>0.62962962962962965</v>
      </c>
      <c r="AB32" s="1"/>
      <c r="AC32" s="3">
        <v>16</v>
      </c>
      <c r="AD32" s="3"/>
      <c r="AE32" s="3">
        <v>9</v>
      </c>
      <c r="AF32" s="3">
        <v>0</v>
      </c>
      <c r="AH32" s="18">
        <f t="shared" si="37"/>
        <v>0.5625</v>
      </c>
      <c r="AI32" s="40">
        <f t="shared" si="38"/>
        <v>0.5625</v>
      </c>
      <c r="AJ32" s="1"/>
      <c r="AK32" s="3">
        <v>10</v>
      </c>
      <c r="AL32" s="3"/>
      <c r="AM32" s="3">
        <v>9</v>
      </c>
      <c r="AN32" s="3">
        <v>1</v>
      </c>
      <c r="AP32" s="18">
        <f t="shared" si="39"/>
        <v>0.9</v>
      </c>
      <c r="AQ32" s="40">
        <f t="shared" si="40"/>
        <v>1</v>
      </c>
      <c r="AR32" s="1"/>
    </row>
    <row r="33" spans="1:44" ht="13.5" thickBot="1" x14ac:dyDescent="0.25">
      <c r="C33" s="23"/>
      <c r="D33" s="50"/>
      <c r="E33" s="3"/>
      <c r="F33" s="3"/>
      <c r="K33" s="37"/>
      <c r="L33" s="23"/>
      <c r="M33" s="3"/>
      <c r="N33" s="3"/>
      <c r="S33" s="37"/>
      <c r="T33" s="23"/>
      <c r="U33" s="3"/>
      <c r="V33" s="3"/>
      <c r="AA33" s="37"/>
      <c r="AB33" s="23"/>
      <c r="AC33" s="3"/>
      <c r="AD33" s="3"/>
      <c r="AI33" s="37"/>
      <c r="AJ33" s="23"/>
      <c r="AK33" s="3"/>
      <c r="AL33" s="3"/>
      <c r="AQ33" s="37"/>
      <c r="AR33" s="23"/>
    </row>
    <row r="34" spans="1:44" ht="13.5" thickTop="1" x14ac:dyDescent="0.2">
      <c r="B34" s="31" t="s">
        <v>0</v>
      </c>
      <c r="C34" s="26"/>
      <c r="D34" s="52"/>
      <c r="E34" s="27">
        <f>SUM(E26:E33)</f>
        <v>69</v>
      </c>
      <c r="F34" s="27"/>
      <c r="G34" s="27">
        <f>SUM(G26:G33)</f>
        <v>51</v>
      </c>
      <c r="H34" s="27">
        <f>SUM(H26:H33)</f>
        <v>0</v>
      </c>
      <c r="I34" s="29"/>
      <c r="J34" s="28">
        <f>G34/E34</f>
        <v>0.73913043478260865</v>
      </c>
      <c r="K34" s="42">
        <f>SUM(G34:H34)/E34</f>
        <v>0.73913043478260865</v>
      </c>
      <c r="L34" s="26"/>
      <c r="M34" s="27">
        <f>SUM(M26:M33)</f>
        <v>83</v>
      </c>
      <c r="N34" s="27"/>
      <c r="O34" s="27">
        <f>SUM(O26:O33)</f>
        <v>69</v>
      </c>
      <c r="P34" s="27">
        <f>SUM(P26:P33)</f>
        <v>0</v>
      </c>
      <c r="Q34" s="29"/>
      <c r="R34" s="28">
        <f>O34/M34</f>
        <v>0.83132530120481929</v>
      </c>
      <c r="S34" s="42">
        <f>SUM(O34:P34)/M34</f>
        <v>0.83132530120481929</v>
      </c>
      <c r="T34" s="26"/>
      <c r="U34" s="27">
        <f>SUM(U26:U33)</f>
        <v>90</v>
      </c>
      <c r="V34" s="27"/>
      <c r="W34" s="27">
        <f>SUM(W26:W33)</f>
        <v>71</v>
      </c>
      <c r="X34" s="27">
        <f>SUM(X26:X33)</f>
        <v>1</v>
      </c>
      <c r="Y34" s="29"/>
      <c r="Z34" s="28">
        <f>W34/U34</f>
        <v>0.78888888888888886</v>
      </c>
      <c r="AA34" s="42">
        <f>SUM(W34:X34)/U34</f>
        <v>0.8</v>
      </c>
      <c r="AB34" s="26"/>
      <c r="AC34" s="27">
        <f>SUM(AC26:AC33)</f>
        <v>81</v>
      </c>
      <c r="AD34" s="27"/>
      <c r="AE34" s="27">
        <f>SUM(AE26:AE33)</f>
        <v>67</v>
      </c>
      <c r="AF34" s="27">
        <f>SUM(AF26:AF33)</f>
        <v>0</v>
      </c>
      <c r="AG34" s="29"/>
      <c r="AH34" s="28">
        <f>AE34/AC34</f>
        <v>0.8271604938271605</v>
      </c>
      <c r="AI34" s="42">
        <f>SUM(AE34:AF34)/AC34</f>
        <v>0.8271604938271605</v>
      </c>
      <c r="AJ34" s="26"/>
      <c r="AK34" s="27">
        <f>SUM(AK26:AK33)</f>
        <v>58</v>
      </c>
      <c r="AL34" s="27"/>
      <c r="AM34" s="27">
        <f>SUM(AM26:AM33)</f>
        <v>49</v>
      </c>
      <c r="AN34" s="27">
        <f>SUM(AN26:AN33)</f>
        <v>2</v>
      </c>
      <c r="AO34" s="29"/>
      <c r="AP34" s="28">
        <f>AM34/AK34</f>
        <v>0.84482758620689657</v>
      </c>
      <c r="AQ34" s="42">
        <f>SUM(AM34:AN34)/AK34</f>
        <v>0.87931034482758619</v>
      </c>
      <c r="AR34" s="26"/>
    </row>
    <row r="35" spans="1:44" x14ac:dyDescent="0.2">
      <c r="B35" s="32"/>
      <c r="C35" s="1"/>
      <c r="D35" s="49"/>
      <c r="E35" s="3"/>
      <c r="F35" s="3"/>
      <c r="G35" s="3"/>
      <c r="H35" s="3"/>
      <c r="J35" s="33"/>
      <c r="K35" s="40"/>
      <c r="L35" s="1"/>
      <c r="M35" s="3"/>
      <c r="N35" s="3"/>
      <c r="O35" s="3"/>
      <c r="P35" s="3"/>
      <c r="R35" s="33"/>
      <c r="S35" s="40"/>
      <c r="T35" s="1"/>
      <c r="U35" s="3"/>
      <c r="V35" s="3"/>
      <c r="W35" s="3"/>
      <c r="X35" s="3"/>
      <c r="Z35" s="33"/>
      <c r="AA35" s="40"/>
      <c r="AB35" s="1"/>
      <c r="AC35" s="3"/>
      <c r="AD35" s="3"/>
      <c r="AE35" s="3"/>
      <c r="AF35" s="3"/>
      <c r="AH35" s="33"/>
      <c r="AI35" s="40"/>
      <c r="AJ35" s="1"/>
      <c r="AK35" s="3"/>
      <c r="AL35" s="3"/>
      <c r="AM35" s="3"/>
      <c r="AN35" s="3"/>
      <c r="AP35" s="33"/>
      <c r="AQ35" s="40"/>
      <c r="AR35" s="1"/>
    </row>
    <row r="36" spans="1:44" x14ac:dyDescent="0.2">
      <c r="B36" s="32"/>
      <c r="C36" s="1" t="s">
        <v>43</v>
      </c>
      <c r="D36" s="49"/>
      <c r="E36" s="3">
        <v>3</v>
      </c>
      <c r="F36" s="3"/>
      <c r="G36" s="3">
        <v>2</v>
      </c>
      <c r="H36" s="3">
        <v>0</v>
      </c>
      <c r="J36" s="18">
        <f t="shared" ref="J36" si="41">IF(E36=0,NA(),G36/E36)</f>
        <v>0.66666666666666663</v>
      </c>
      <c r="K36" s="40">
        <f>IF(E36=0,NA(),SUM(G36:H36)/E36)</f>
        <v>0.66666666666666663</v>
      </c>
      <c r="L36" s="1"/>
      <c r="M36" s="3">
        <v>1</v>
      </c>
      <c r="N36" s="3"/>
      <c r="O36" s="3">
        <v>1</v>
      </c>
      <c r="P36" s="3"/>
      <c r="R36" s="18">
        <f t="shared" ref="R36" si="42">IF(M36=0,NA(),O36/M36)</f>
        <v>1</v>
      </c>
      <c r="S36" s="40">
        <f>IF(M36=0,NA(),SUM(O36:P36)/M36)</f>
        <v>1</v>
      </c>
      <c r="T36" s="1"/>
      <c r="U36" s="3">
        <v>0</v>
      </c>
      <c r="V36" s="3"/>
      <c r="W36" s="3"/>
      <c r="X36" s="3"/>
      <c r="Z36" s="18" t="e">
        <f t="shared" ref="Z36" si="43">IF(U36=0,NA(),W36/U36)</f>
        <v>#N/A</v>
      </c>
      <c r="AA36" s="40" t="e">
        <f>IF(U36=0,NA(),SUM(W36:X36)/U36)</f>
        <v>#N/A</v>
      </c>
      <c r="AB36" s="1"/>
      <c r="AC36" s="3">
        <v>0</v>
      </c>
      <c r="AD36" s="3"/>
      <c r="AE36" s="3"/>
      <c r="AF36" s="3"/>
      <c r="AH36" s="18" t="e">
        <f t="shared" ref="AH36" si="44">IF(AC36=0,NA(),AE36/AC36)</f>
        <v>#N/A</v>
      </c>
      <c r="AI36" s="40" t="e">
        <f>IF(AC36=0,NA(),SUM(AE36:AF36)/AC36)</f>
        <v>#N/A</v>
      </c>
      <c r="AJ36" s="1"/>
      <c r="AK36" s="3">
        <v>4</v>
      </c>
      <c r="AL36" s="3"/>
      <c r="AM36" s="3">
        <v>4</v>
      </c>
      <c r="AN36" s="3">
        <v>0</v>
      </c>
      <c r="AP36" s="18">
        <f t="shared" ref="AP36" si="45">IF(AK36=0,NA(),AM36/AK36)</f>
        <v>1</v>
      </c>
      <c r="AQ36" s="40">
        <f>IF(AK36=0,NA(),SUM(AM36:AN36)/AK36)</f>
        <v>1</v>
      </c>
      <c r="AR36" s="1"/>
    </row>
    <row r="37" spans="1:44" x14ac:dyDescent="0.2">
      <c r="C37" s="4"/>
      <c r="D37" s="54"/>
      <c r="E37" s="1"/>
      <c r="F37" s="1"/>
      <c r="K37" s="37"/>
      <c r="L37" s="4"/>
      <c r="M37" s="1"/>
      <c r="N37" s="1"/>
      <c r="S37" s="37"/>
      <c r="T37" s="4"/>
      <c r="U37" s="1"/>
      <c r="V37" s="1"/>
      <c r="AA37" s="37"/>
      <c r="AB37" s="4"/>
      <c r="AC37" s="1"/>
      <c r="AD37" s="1"/>
      <c r="AI37" s="37"/>
      <c r="AJ37" s="4"/>
      <c r="AK37" s="1"/>
      <c r="AL37" s="1"/>
      <c r="AQ37" s="37"/>
      <c r="AR37" s="4"/>
    </row>
    <row r="38" spans="1:44" ht="13.5" thickBot="1" x14ac:dyDescent="0.25">
      <c r="B38" s="2"/>
      <c r="D38" s="46"/>
      <c r="E38" s="1"/>
      <c r="F38" s="1"/>
      <c r="K38" s="37"/>
      <c r="M38" s="1"/>
      <c r="N38" s="1"/>
      <c r="S38" s="37"/>
      <c r="U38" s="1"/>
      <c r="V38" s="1"/>
      <c r="AA38" s="37"/>
      <c r="AC38" s="1"/>
      <c r="AD38" s="1"/>
      <c r="AI38" s="37"/>
      <c r="AK38" s="1"/>
      <c r="AL38" s="1"/>
      <c r="AQ38" s="37"/>
    </row>
    <row r="39" spans="1:44" ht="13.5" thickTop="1" x14ac:dyDescent="0.2">
      <c r="A39" s="29" t="s">
        <v>39</v>
      </c>
      <c r="B39" s="29"/>
      <c r="C39" s="29"/>
      <c r="D39" s="55"/>
      <c r="E39" s="30">
        <f>E17+E24+E34+E36</f>
        <v>143</v>
      </c>
      <c r="F39" s="26"/>
      <c r="G39" s="30">
        <f>G17+G24+G34+G36</f>
        <v>117</v>
      </c>
      <c r="H39" s="30">
        <f>H17+H24+H34+H36</f>
        <v>0</v>
      </c>
      <c r="I39" s="29"/>
      <c r="J39" s="28">
        <f>G39/E39</f>
        <v>0.81818181818181823</v>
      </c>
      <c r="K39" s="42">
        <f>SUM(G39:H39)/E39</f>
        <v>0.81818181818181823</v>
      </c>
      <c r="L39" s="29"/>
      <c r="M39" s="30">
        <f>M17+M24+M34+M36</f>
        <v>152</v>
      </c>
      <c r="N39" s="26"/>
      <c r="O39" s="30">
        <f>O17+O24+O34+O36</f>
        <v>133</v>
      </c>
      <c r="P39" s="30">
        <f>P17+P24+P34+P36</f>
        <v>0</v>
      </c>
      <c r="Q39" s="29"/>
      <c r="R39" s="28">
        <f>O39/M39</f>
        <v>0.875</v>
      </c>
      <c r="S39" s="42">
        <f>SUM(O39:P39)/M39</f>
        <v>0.875</v>
      </c>
      <c r="T39" s="29"/>
      <c r="U39" s="30">
        <f>U17+U24+U34+U36</f>
        <v>168</v>
      </c>
      <c r="V39" s="26"/>
      <c r="W39" s="30">
        <f>W17+W24+W34+W36</f>
        <v>135</v>
      </c>
      <c r="X39" s="30">
        <f>X17+X24+X34+X36</f>
        <v>1</v>
      </c>
      <c r="Y39" s="29"/>
      <c r="Z39" s="28">
        <f>W39/U39</f>
        <v>0.8035714285714286</v>
      </c>
      <c r="AA39" s="42">
        <f>SUM(W39:X39)/U39</f>
        <v>0.80952380952380953</v>
      </c>
      <c r="AB39" s="29"/>
      <c r="AC39" s="30">
        <f>AC17+AC24+AC34+AC36</f>
        <v>130</v>
      </c>
      <c r="AD39" s="26"/>
      <c r="AE39" s="30">
        <f>AE17+AE24+AE34+AE36</f>
        <v>110</v>
      </c>
      <c r="AF39" s="30">
        <f>AF17+AF24+AF34+AF36</f>
        <v>0</v>
      </c>
      <c r="AG39" s="29"/>
      <c r="AH39" s="28">
        <f>AE39/AC39</f>
        <v>0.84615384615384615</v>
      </c>
      <c r="AI39" s="42">
        <f>SUM(AE39:AF39)/AC39</f>
        <v>0.84615384615384615</v>
      </c>
      <c r="AJ39" s="29"/>
      <c r="AK39" s="30">
        <f>AK17+AK24+AK34+AK36</f>
        <v>102</v>
      </c>
      <c r="AL39" s="26"/>
      <c r="AM39" s="30">
        <f>AM17+AM24+AM34+AM36</f>
        <v>92</v>
      </c>
      <c r="AN39" s="30">
        <f>AN17+AN24+AN34+AN36</f>
        <v>2</v>
      </c>
      <c r="AO39" s="29"/>
      <c r="AP39" s="28">
        <f>AM39/AK39</f>
        <v>0.90196078431372551</v>
      </c>
      <c r="AQ39" s="42">
        <f>SUM(AM39:AN39)/AK39</f>
        <v>0.92156862745098034</v>
      </c>
      <c r="AR39" s="29"/>
    </row>
    <row r="40" spans="1:44" s="21" customFormat="1" ht="12" x14ac:dyDescent="0.2">
      <c r="C40" s="22"/>
      <c r="D40" s="56"/>
      <c r="E40" s="22"/>
      <c r="F40" s="22"/>
      <c r="G40" s="22"/>
      <c r="H40" s="22"/>
      <c r="I40" s="22"/>
      <c r="J40" s="22"/>
      <c r="K40" s="44"/>
      <c r="L40" s="22"/>
      <c r="M40" s="22"/>
      <c r="N40" s="22"/>
      <c r="O40" s="22"/>
      <c r="P40" s="22"/>
      <c r="Q40" s="22"/>
      <c r="R40" s="22"/>
      <c r="S40" s="44"/>
      <c r="T40" s="22"/>
      <c r="U40" s="22"/>
      <c r="V40" s="22"/>
      <c r="W40" s="22"/>
      <c r="X40" s="22"/>
      <c r="Y40" s="22"/>
      <c r="Z40" s="22"/>
      <c r="AA40" s="44"/>
      <c r="AB40" s="22"/>
      <c r="AC40" s="22"/>
      <c r="AD40" s="22"/>
      <c r="AE40" s="22"/>
      <c r="AF40" s="22"/>
      <c r="AG40" s="22"/>
      <c r="AH40" s="22"/>
      <c r="AI40" s="44"/>
      <c r="AJ40" s="22"/>
      <c r="AK40" s="22"/>
      <c r="AL40" s="22"/>
      <c r="AM40" s="22"/>
      <c r="AN40" s="22"/>
      <c r="AO40" s="22"/>
      <c r="AP40" s="22"/>
      <c r="AQ40" s="44"/>
      <c r="AR40" s="22"/>
    </row>
    <row r="41" spans="1:44" s="21" customFormat="1" ht="12" x14ac:dyDescent="0.2"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</row>
    <row r="42" spans="1:44" s="21" customFormat="1" ht="12" x14ac:dyDescent="0.2">
      <c r="C42" s="22" t="s">
        <v>40</v>
      </c>
      <c r="D42" s="22"/>
      <c r="E42" s="21" t="s">
        <v>41</v>
      </c>
      <c r="F42" s="22"/>
      <c r="G42" s="22"/>
      <c r="H42" s="22"/>
      <c r="I42" s="22"/>
      <c r="J42" s="22"/>
      <c r="K42" s="22"/>
      <c r="L42" s="22"/>
      <c r="N42" s="22"/>
      <c r="O42" s="22"/>
      <c r="P42" s="22"/>
      <c r="Q42" s="22"/>
      <c r="R42" s="22"/>
      <c r="S42" s="22"/>
      <c r="T42" s="22"/>
      <c r="V42" s="22"/>
      <c r="W42" s="22"/>
      <c r="X42" s="22"/>
      <c r="Y42" s="22"/>
      <c r="Z42" s="22"/>
      <c r="AA42" s="22"/>
      <c r="AB42" s="22"/>
      <c r="AD42" s="22"/>
      <c r="AE42" s="22"/>
      <c r="AF42" s="22"/>
      <c r="AG42" s="22"/>
      <c r="AH42" s="22"/>
      <c r="AI42" s="22"/>
      <c r="AJ42" s="22"/>
      <c r="AL42" s="22"/>
      <c r="AM42" s="22"/>
      <c r="AN42" s="22"/>
      <c r="AO42" s="22"/>
      <c r="AP42" s="22"/>
      <c r="AQ42" s="22"/>
      <c r="AR42" s="22"/>
    </row>
    <row r="43" spans="1:44" s="21" customFormat="1" ht="12" x14ac:dyDescent="0.2"/>
  </sheetData>
  <printOptions gridLines="1"/>
  <pageMargins left="0.5" right="0.5" top="0.5" bottom="0.5" header="0.25" footer="0.25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Final-UG</vt:lpstr>
      <vt:lpstr>Final-GR</vt:lpstr>
      <vt:lpstr>'Final-GR'!Print_Titles</vt:lpstr>
      <vt:lpstr>'Final-UG'!Print_Titles</vt:lpstr>
    </vt:vector>
  </TitlesOfParts>
  <Company>Campus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SUNY Cortland</dc:creator>
  <cp:lastModifiedBy>Stuart Daman</cp:lastModifiedBy>
  <cp:lastPrinted>2022-04-21T19:34:56Z</cp:lastPrinted>
  <dcterms:created xsi:type="dcterms:W3CDTF">2014-06-10T12:57:01Z</dcterms:created>
  <dcterms:modified xsi:type="dcterms:W3CDTF">2024-03-18T13:43:41Z</dcterms:modified>
</cp:coreProperties>
</file>